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45" tabRatio="454"/>
  </bookViews>
  <sheets>
    <sheet name="Таблица по мониторингу" sheetId="29" r:id="rId1"/>
  </sheets>
  <definedNames>
    <definedName name="_ftn1" localSheetId="0">'Таблица по мониторингу'!$C$395</definedName>
    <definedName name="_ftnref1" localSheetId="0">'Таблица по мониторингу'!$D$256</definedName>
    <definedName name="_xlnm._FilterDatabase" localSheetId="0" hidden="1">'Таблица по мониторингу'!$A$1:$Y$223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4" i="29" l="1"/>
  <c r="F103" i="29"/>
  <c r="E103" i="29"/>
  <c r="M78" i="29"/>
  <c r="M79" i="29"/>
  <c r="Y79" i="29"/>
  <c r="W79" i="29"/>
  <c r="U79" i="29"/>
  <c r="K79" i="29"/>
  <c r="I79" i="29"/>
  <c r="G79" i="29"/>
  <c r="L198" i="29"/>
  <c r="J197" i="29"/>
  <c r="H198" i="29"/>
  <c r="F197" i="29"/>
  <c r="E197" i="29"/>
  <c r="X196" i="29"/>
  <c r="V196" i="29"/>
  <c r="T196" i="29"/>
  <c r="R196" i="29"/>
  <c r="P196" i="29"/>
  <c r="N196" i="29"/>
  <c r="L196" i="29"/>
  <c r="J196" i="29"/>
  <c r="H196" i="29"/>
  <c r="F196" i="29"/>
  <c r="E196" i="29"/>
  <c r="Q184" i="29"/>
  <c r="Y179" i="29"/>
  <c r="W179" i="29"/>
  <c r="U179" i="29"/>
  <c r="M179" i="29"/>
  <c r="K179" i="29"/>
  <c r="I179" i="29"/>
  <c r="G179" i="29"/>
  <c r="G113" i="29" l="1"/>
  <c r="I113" i="29"/>
  <c r="K113" i="29"/>
  <c r="M113" i="29"/>
  <c r="U113" i="29"/>
  <c r="W113" i="29"/>
  <c r="Y113" i="29"/>
  <c r="Q4" i="29" l="1"/>
  <c r="Q7" i="29"/>
  <c r="Q10" i="29"/>
  <c r="Q11" i="29"/>
  <c r="Q16" i="29"/>
  <c r="Q17" i="29"/>
  <c r="Q19" i="29"/>
  <c r="Q20" i="29"/>
  <c r="Q22" i="29"/>
  <c r="Q23" i="29"/>
  <c r="Q24" i="29"/>
  <c r="Q25" i="29"/>
  <c r="Q27" i="29"/>
  <c r="Q28" i="29"/>
  <c r="Q30" i="29"/>
  <c r="Q31" i="29"/>
  <c r="Q32" i="29"/>
  <c r="Q38" i="29"/>
  <c r="Q39" i="29"/>
  <c r="Q41" i="29"/>
  <c r="Q42" i="29"/>
  <c r="Q43" i="29"/>
  <c r="Q45" i="29"/>
  <c r="Q46" i="29"/>
  <c r="Q47" i="29"/>
  <c r="Q49" i="29"/>
  <c r="Q50" i="29"/>
  <c r="Q54" i="29"/>
  <c r="Q56" i="29"/>
  <c r="Q57" i="29"/>
  <c r="Q59" i="29"/>
  <c r="Q60" i="29"/>
  <c r="Q61" i="29"/>
  <c r="Q62" i="29"/>
  <c r="Q67" i="29"/>
  <c r="Q70" i="29"/>
  <c r="Q73" i="29"/>
  <c r="Q74" i="29"/>
  <c r="Q76" i="29"/>
  <c r="Q81" i="29"/>
  <c r="Q82" i="29"/>
  <c r="Q84" i="29"/>
  <c r="Q87" i="29"/>
  <c r="Q90" i="29"/>
  <c r="Q93" i="29"/>
  <c r="Q95" i="29"/>
  <c r="Q96" i="29"/>
  <c r="Q97" i="29"/>
  <c r="Q98" i="29"/>
  <c r="Q99" i="29"/>
  <c r="Q100" i="29"/>
  <c r="Q107" i="29"/>
  <c r="Q108" i="29"/>
  <c r="Q110" i="29"/>
  <c r="Q111" i="29"/>
  <c r="Q119" i="29"/>
  <c r="Q121" i="29"/>
  <c r="Q122" i="29"/>
  <c r="Q124" i="29"/>
  <c r="Q125" i="29"/>
  <c r="Q127" i="29"/>
  <c r="Q133" i="29"/>
  <c r="Q134" i="29"/>
  <c r="Q136" i="29"/>
  <c r="Q137" i="29"/>
  <c r="Q139" i="29"/>
  <c r="Q142" i="29"/>
  <c r="Q143" i="29"/>
  <c r="Q145" i="29"/>
  <c r="Q146" i="29"/>
  <c r="Q154" i="29"/>
  <c r="Q155" i="29"/>
  <c r="Q156" i="29"/>
  <c r="Q162" i="29"/>
  <c r="Q163" i="29"/>
  <c r="Q164" i="29"/>
  <c r="Q165" i="29"/>
  <c r="Q166" i="29"/>
  <c r="Q167" i="29"/>
  <c r="Q168" i="29"/>
  <c r="Q183" i="29"/>
  <c r="Q186" i="29"/>
  <c r="Q187" i="29"/>
  <c r="Q189" i="29"/>
  <c r="Q191" i="29"/>
  <c r="Q192" i="29"/>
  <c r="Q193" i="29"/>
  <c r="Q201" i="29"/>
  <c r="Q205" i="29"/>
  <c r="Q206" i="29"/>
  <c r="Q207" i="29"/>
  <c r="Q209" i="29"/>
  <c r="Q211" i="29"/>
  <c r="Q212" i="29"/>
  <c r="Q3" i="29"/>
  <c r="E105" i="29" l="1"/>
  <c r="F105" i="29"/>
  <c r="T215" i="29"/>
  <c r="X198" i="29"/>
  <c r="X215" i="29" s="1"/>
  <c r="V198" i="29"/>
  <c r="V215" i="29" s="1"/>
  <c r="T198" i="29"/>
  <c r="R198" i="29"/>
  <c r="R215" i="29" s="1"/>
  <c r="P198" i="29"/>
  <c r="P215" i="29" s="1"/>
  <c r="N198" i="29"/>
  <c r="N215" i="29" s="1"/>
  <c r="L215" i="29"/>
  <c r="J198" i="29"/>
  <c r="J215" i="29" s="1"/>
  <c r="H215" i="29"/>
  <c r="F198" i="29"/>
  <c r="F215" i="29" s="1"/>
  <c r="X197" i="29"/>
  <c r="X216" i="29" s="1"/>
  <c r="V197" i="29"/>
  <c r="V216" i="29" s="1"/>
  <c r="T197" i="29"/>
  <c r="T216" i="29" s="1"/>
  <c r="R197" i="29"/>
  <c r="R216" i="29" s="1"/>
  <c r="P197" i="29"/>
  <c r="P216" i="29" s="1"/>
  <c r="N197" i="29"/>
  <c r="N216" i="29" s="1"/>
  <c r="L197" i="29"/>
  <c r="L216" i="29" s="1"/>
  <c r="J216" i="29"/>
  <c r="H197" i="29"/>
  <c r="H216" i="29" s="1"/>
  <c r="F216" i="29"/>
  <c r="X195" i="29"/>
  <c r="V195" i="29"/>
  <c r="T195" i="29"/>
  <c r="R195" i="29"/>
  <c r="P195" i="29"/>
  <c r="N195" i="29"/>
  <c r="L195" i="29"/>
  <c r="J195" i="29"/>
  <c r="H195" i="29"/>
  <c r="F195" i="29"/>
  <c r="E198" i="29"/>
  <c r="E215" i="29" s="1"/>
  <c r="E216" i="29"/>
  <c r="E195" i="29"/>
  <c r="E194" i="29" s="1"/>
  <c r="Y185" i="29"/>
  <c r="W185" i="29"/>
  <c r="U185" i="29"/>
  <c r="M185" i="29"/>
  <c r="K185" i="29"/>
  <c r="I185" i="29"/>
  <c r="G185" i="29"/>
  <c r="K187" i="29"/>
  <c r="K188" i="29"/>
  <c r="I187" i="29"/>
  <c r="I188" i="29"/>
  <c r="Y192" i="29"/>
  <c r="W192" i="29"/>
  <c r="U192" i="29"/>
  <c r="S192" i="29"/>
  <c r="O192" i="29"/>
  <c r="M192" i="29"/>
  <c r="G192" i="29"/>
  <c r="H194" i="29" l="1"/>
  <c r="F194" i="29"/>
  <c r="L194" i="29"/>
  <c r="J194" i="29"/>
  <c r="N194" i="29"/>
  <c r="R194" i="29"/>
  <c r="Q195" i="29"/>
  <c r="T194" i="29"/>
  <c r="V194" i="29"/>
  <c r="X194" i="29"/>
  <c r="P194" i="29"/>
  <c r="Q196" i="29"/>
  <c r="X174" i="29"/>
  <c r="V174" i="29"/>
  <c r="T174" i="29"/>
  <c r="R174" i="29"/>
  <c r="P174" i="29"/>
  <c r="N174" i="29"/>
  <c r="L174" i="29"/>
  <c r="J174" i="29"/>
  <c r="H174" i="29"/>
  <c r="F174" i="29"/>
  <c r="E174" i="29"/>
  <c r="Q194" i="29" l="1"/>
  <c r="X173" i="29"/>
  <c r="V173" i="29"/>
  <c r="T173" i="29"/>
  <c r="R173" i="29"/>
  <c r="P173" i="29"/>
  <c r="N173" i="29"/>
  <c r="L173" i="29"/>
  <c r="J173" i="29"/>
  <c r="H173" i="29"/>
  <c r="F173" i="29"/>
  <c r="X172" i="29"/>
  <c r="V172" i="29"/>
  <c r="T172" i="29"/>
  <c r="R172" i="29"/>
  <c r="P172" i="29"/>
  <c r="N172" i="29"/>
  <c r="L172" i="29"/>
  <c r="J172" i="29"/>
  <c r="H172" i="29"/>
  <c r="F172" i="29"/>
  <c r="X171" i="29"/>
  <c r="V171" i="29"/>
  <c r="T171" i="29"/>
  <c r="R171" i="29"/>
  <c r="P171" i="29"/>
  <c r="N171" i="29"/>
  <c r="L171" i="29"/>
  <c r="J171" i="29"/>
  <c r="H171" i="29"/>
  <c r="F171" i="29"/>
  <c r="X170" i="29"/>
  <c r="V170" i="29"/>
  <c r="T170" i="29"/>
  <c r="R170" i="29"/>
  <c r="P170" i="29"/>
  <c r="N170" i="29"/>
  <c r="L170" i="29"/>
  <c r="J170" i="29"/>
  <c r="H170" i="29"/>
  <c r="F170" i="29"/>
  <c r="E173" i="29"/>
  <c r="E172" i="29"/>
  <c r="E171" i="29"/>
  <c r="E170" i="29"/>
  <c r="Q170" i="29" l="1"/>
  <c r="Q173" i="29"/>
  <c r="Q172" i="29"/>
  <c r="Q171" i="29"/>
  <c r="J169" i="29"/>
  <c r="V169" i="29"/>
  <c r="X169" i="29"/>
  <c r="L169" i="29"/>
  <c r="P169" i="29"/>
  <c r="R169" i="29"/>
  <c r="N169" i="29"/>
  <c r="T169" i="29"/>
  <c r="F169" i="29"/>
  <c r="H169" i="29"/>
  <c r="E169" i="29"/>
  <c r="Y165" i="29"/>
  <c r="W165" i="29"/>
  <c r="U165" i="29"/>
  <c r="S165" i="29"/>
  <c r="O165" i="29"/>
  <c r="M165" i="29"/>
  <c r="K165" i="29"/>
  <c r="I165" i="29"/>
  <c r="G165" i="29"/>
  <c r="X161" i="29"/>
  <c r="V161" i="29"/>
  <c r="T161" i="29"/>
  <c r="R161" i="29"/>
  <c r="P161" i="29"/>
  <c r="N161" i="29"/>
  <c r="L161" i="29"/>
  <c r="J161" i="29"/>
  <c r="H161" i="29"/>
  <c r="F161" i="29"/>
  <c r="E161" i="29"/>
  <c r="X105" i="29"/>
  <c r="V105" i="29"/>
  <c r="T105" i="29"/>
  <c r="R105" i="29"/>
  <c r="P105" i="29"/>
  <c r="N105" i="29"/>
  <c r="L105" i="29"/>
  <c r="J105" i="29"/>
  <c r="H105" i="29"/>
  <c r="X104" i="29"/>
  <c r="V104" i="29"/>
  <c r="T104" i="29"/>
  <c r="R104" i="29"/>
  <c r="P104" i="29"/>
  <c r="N104" i="29"/>
  <c r="L104" i="29"/>
  <c r="J104" i="29"/>
  <c r="F104" i="29"/>
  <c r="X103" i="29"/>
  <c r="V103" i="29"/>
  <c r="T103" i="29"/>
  <c r="R103" i="29"/>
  <c r="P103" i="29"/>
  <c r="N103" i="29"/>
  <c r="L103" i="29"/>
  <c r="J103" i="29"/>
  <c r="H103" i="29"/>
  <c r="X102" i="29"/>
  <c r="V102" i="29"/>
  <c r="T102" i="29"/>
  <c r="R102" i="29"/>
  <c r="P102" i="29"/>
  <c r="N102" i="29"/>
  <c r="L102" i="29"/>
  <c r="J102" i="29"/>
  <c r="H102" i="29"/>
  <c r="F102" i="29"/>
  <c r="E104" i="29"/>
  <c r="E102" i="29"/>
  <c r="X80" i="29"/>
  <c r="V80" i="29"/>
  <c r="T80" i="29"/>
  <c r="R80" i="29"/>
  <c r="P80" i="29"/>
  <c r="N80" i="29"/>
  <c r="L80" i="29"/>
  <c r="J80" i="29"/>
  <c r="H80" i="29"/>
  <c r="F80" i="29"/>
  <c r="E80" i="29"/>
  <c r="Y89" i="29"/>
  <c r="W89" i="29"/>
  <c r="U89" i="29"/>
  <c r="M89" i="29"/>
  <c r="K89" i="29"/>
  <c r="I89" i="29"/>
  <c r="G89" i="29"/>
  <c r="Y93" i="29"/>
  <c r="W93" i="29"/>
  <c r="U93" i="29"/>
  <c r="S93" i="29"/>
  <c r="O93" i="29"/>
  <c r="M93" i="29"/>
  <c r="K93" i="29"/>
  <c r="I93" i="29"/>
  <c r="G93" i="29"/>
  <c r="X86" i="29"/>
  <c r="V86" i="29"/>
  <c r="T86" i="29"/>
  <c r="R86" i="29"/>
  <c r="P86" i="29"/>
  <c r="N86" i="29"/>
  <c r="L86" i="29"/>
  <c r="J86" i="29"/>
  <c r="H86" i="29"/>
  <c r="F86" i="29"/>
  <c r="E86" i="29"/>
  <c r="X66" i="29"/>
  <c r="V66" i="29"/>
  <c r="T66" i="29"/>
  <c r="R66" i="29"/>
  <c r="P66" i="29"/>
  <c r="N66" i="29"/>
  <c r="L66" i="29"/>
  <c r="J66" i="29"/>
  <c r="H66" i="29"/>
  <c r="F66" i="29"/>
  <c r="E66" i="29"/>
  <c r="X83" i="29"/>
  <c r="V83" i="29"/>
  <c r="T83" i="29"/>
  <c r="R83" i="29"/>
  <c r="P83" i="29"/>
  <c r="N83" i="29"/>
  <c r="L83" i="29"/>
  <c r="J83" i="29"/>
  <c r="H83" i="29"/>
  <c r="F83" i="29"/>
  <c r="E83" i="29"/>
  <c r="X69" i="29"/>
  <c r="V69" i="29"/>
  <c r="T69" i="29"/>
  <c r="R69" i="29"/>
  <c r="P69" i="29"/>
  <c r="N69" i="29"/>
  <c r="L69" i="29"/>
  <c r="J69" i="29"/>
  <c r="H69" i="29"/>
  <c r="F69" i="29"/>
  <c r="E69" i="29"/>
  <c r="X72" i="29"/>
  <c r="V72" i="29"/>
  <c r="T72" i="29"/>
  <c r="R72" i="29"/>
  <c r="P72" i="29"/>
  <c r="N72" i="29"/>
  <c r="L72" i="29"/>
  <c r="J72" i="29"/>
  <c r="H72" i="29"/>
  <c r="F72" i="29"/>
  <c r="E72" i="29"/>
  <c r="K67" i="29"/>
  <c r="G100" i="29"/>
  <c r="X75" i="29"/>
  <c r="V75" i="29"/>
  <c r="T75" i="29"/>
  <c r="R75" i="29"/>
  <c r="P75" i="29"/>
  <c r="N75" i="29"/>
  <c r="L75" i="29"/>
  <c r="J75" i="29"/>
  <c r="H75" i="29"/>
  <c r="F75" i="29"/>
  <c r="E75" i="29"/>
  <c r="Q102" i="29" l="1"/>
  <c r="Q169" i="29"/>
  <c r="Q103" i="29"/>
  <c r="Q80" i="29"/>
  <c r="Q83" i="29"/>
  <c r="E101" i="29"/>
  <c r="Q75" i="29"/>
  <c r="Q69" i="29"/>
  <c r="Q72" i="29"/>
  <c r="Q161" i="29"/>
  <c r="Q105" i="29"/>
  <c r="Q86" i="29"/>
  <c r="Q104" i="29"/>
  <c r="Q66" i="29"/>
  <c r="N101" i="29"/>
  <c r="P101" i="29"/>
  <c r="X101" i="29"/>
  <c r="R101" i="29"/>
  <c r="V101" i="29"/>
  <c r="F101" i="29"/>
  <c r="T101" i="29"/>
  <c r="H101" i="29"/>
  <c r="J101" i="29"/>
  <c r="L101" i="29"/>
  <c r="R9" i="29"/>
  <c r="P9" i="29"/>
  <c r="L9" i="29"/>
  <c r="P6" i="29"/>
  <c r="L6" i="29"/>
  <c r="X36" i="29"/>
  <c r="V36" i="29"/>
  <c r="T36" i="29"/>
  <c r="R36" i="29"/>
  <c r="P36" i="29"/>
  <c r="N36" i="29"/>
  <c r="L36" i="29"/>
  <c r="J36" i="29"/>
  <c r="H36" i="29"/>
  <c r="F36" i="29"/>
  <c r="X35" i="29"/>
  <c r="V35" i="29"/>
  <c r="T35" i="29"/>
  <c r="R35" i="29"/>
  <c r="P35" i="29"/>
  <c r="N35" i="29"/>
  <c r="L35" i="29"/>
  <c r="J35" i="29"/>
  <c r="H35" i="29"/>
  <c r="F35" i="29"/>
  <c r="X34" i="29"/>
  <c r="V34" i="29"/>
  <c r="T34" i="29"/>
  <c r="R34" i="29"/>
  <c r="P34" i="29"/>
  <c r="N34" i="29"/>
  <c r="L34" i="29"/>
  <c r="J34" i="29"/>
  <c r="H34" i="29"/>
  <c r="F34" i="29"/>
  <c r="E36" i="29"/>
  <c r="E35" i="29"/>
  <c r="E34" i="29"/>
  <c r="Y24" i="29"/>
  <c r="W24" i="29"/>
  <c r="U24" i="29"/>
  <c r="S24" i="29"/>
  <c r="O24" i="29"/>
  <c r="M24" i="29"/>
  <c r="K24" i="29"/>
  <c r="I24" i="29"/>
  <c r="G24" i="29"/>
  <c r="X29" i="29"/>
  <c r="V29" i="29"/>
  <c r="T29" i="29"/>
  <c r="R29" i="29"/>
  <c r="P29" i="29"/>
  <c r="N29" i="29"/>
  <c r="L29" i="29"/>
  <c r="J29" i="29"/>
  <c r="H29" i="29"/>
  <c r="F29" i="29"/>
  <c r="E29" i="29"/>
  <c r="X26" i="29"/>
  <c r="V26" i="29"/>
  <c r="T26" i="29"/>
  <c r="R26" i="29"/>
  <c r="P26" i="29"/>
  <c r="N26" i="29"/>
  <c r="L26" i="29"/>
  <c r="J26" i="29"/>
  <c r="H26" i="29"/>
  <c r="F26" i="29"/>
  <c r="E26" i="29"/>
  <c r="X21" i="29"/>
  <c r="V21" i="29"/>
  <c r="T21" i="29"/>
  <c r="R21" i="29"/>
  <c r="P21" i="29"/>
  <c r="N21" i="29"/>
  <c r="L21" i="29"/>
  <c r="J21" i="29"/>
  <c r="H21" i="29"/>
  <c r="F21" i="29"/>
  <c r="E21" i="29"/>
  <c r="X18" i="29"/>
  <c r="V18" i="29"/>
  <c r="T18" i="29"/>
  <c r="R18" i="29"/>
  <c r="P18" i="29"/>
  <c r="N18" i="29"/>
  <c r="L18" i="29"/>
  <c r="J18" i="29"/>
  <c r="H18" i="29"/>
  <c r="F18" i="29"/>
  <c r="E18" i="29"/>
  <c r="X15" i="29"/>
  <c r="V15" i="29"/>
  <c r="T15" i="29"/>
  <c r="R15" i="29"/>
  <c r="P15" i="29"/>
  <c r="N15" i="29"/>
  <c r="L15" i="29"/>
  <c r="J15" i="29"/>
  <c r="H15" i="29"/>
  <c r="F15" i="29"/>
  <c r="E15" i="29"/>
  <c r="G16" i="29"/>
  <c r="X152" i="29"/>
  <c r="V152" i="29"/>
  <c r="T152" i="29"/>
  <c r="R152" i="29"/>
  <c r="P152" i="29"/>
  <c r="N152" i="29"/>
  <c r="L152" i="29"/>
  <c r="J152" i="29"/>
  <c r="H152" i="29"/>
  <c r="F152" i="29"/>
  <c r="X151" i="29"/>
  <c r="V151" i="29"/>
  <c r="T151" i="29"/>
  <c r="R151" i="29"/>
  <c r="P151" i="29"/>
  <c r="N151" i="29"/>
  <c r="L151" i="29"/>
  <c r="J151" i="29"/>
  <c r="H151" i="29"/>
  <c r="F151" i="29"/>
  <c r="X150" i="29"/>
  <c r="V150" i="29"/>
  <c r="T150" i="29"/>
  <c r="R150" i="29"/>
  <c r="P150" i="29"/>
  <c r="N150" i="29"/>
  <c r="L150" i="29"/>
  <c r="J150" i="29"/>
  <c r="H150" i="29"/>
  <c r="F150" i="29"/>
  <c r="E152" i="29"/>
  <c r="E151" i="29"/>
  <c r="E150" i="29"/>
  <c r="Y147" i="29"/>
  <c r="W147" i="29"/>
  <c r="U147" i="29"/>
  <c r="M147" i="29"/>
  <c r="K147" i="29"/>
  <c r="I147" i="29"/>
  <c r="G147" i="29"/>
  <c r="X144" i="29"/>
  <c r="V144" i="29"/>
  <c r="T144" i="29"/>
  <c r="R144" i="29"/>
  <c r="P144" i="29"/>
  <c r="N144" i="29"/>
  <c r="L144" i="29"/>
  <c r="J144" i="29"/>
  <c r="H144" i="29"/>
  <c r="F144" i="29"/>
  <c r="E144" i="29"/>
  <c r="X141" i="29"/>
  <c r="V141" i="29"/>
  <c r="T141" i="29"/>
  <c r="R141" i="29"/>
  <c r="P141" i="29"/>
  <c r="N141" i="29"/>
  <c r="L141" i="29"/>
  <c r="J141" i="29"/>
  <c r="H141" i="29"/>
  <c r="F141" i="29"/>
  <c r="E141" i="29"/>
  <c r="X138" i="29"/>
  <c r="V138" i="29"/>
  <c r="T138" i="29"/>
  <c r="R138" i="29"/>
  <c r="P138" i="29"/>
  <c r="N138" i="29"/>
  <c r="L138" i="29"/>
  <c r="J138" i="29"/>
  <c r="H138" i="29"/>
  <c r="F138" i="29"/>
  <c r="E138" i="29"/>
  <c r="X135" i="29"/>
  <c r="V135" i="29"/>
  <c r="T135" i="29"/>
  <c r="R135" i="29"/>
  <c r="P135" i="29"/>
  <c r="N135" i="29"/>
  <c r="L135" i="29"/>
  <c r="J135" i="29"/>
  <c r="H135" i="29"/>
  <c r="F135" i="29"/>
  <c r="E135" i="29"/>
  <c r="X131" i="29"/>
  <c r="V131" i="29"/>
  <c r="T131" i="29"/>
  <c r="R131" i="29"/>
  <c r="P131" i="29"/>
  <c r="N131" i="29"/>
  <c r="L131" i="29"/>
  <c r="J131" i="29"/>
  <c r="H131" i="29"/>
  <c r="F131" i="29"/>
  <c r="X130" i="29"/>
  <c r="V130" i="29"/>
  <c r="T130" i="29"/>
  <c r="R130" i="29"/>
  <c r="P130" i="29"/>
  <c r="N130" i="29"/>
  <c r="L130" i="29"/>
  <c r="J130" i="29"/>
  <c r="H130" i="29"/>
  <c r="F130" i="29"/>
  <c r="E131" i="29"/>
  <c r="S4" i="29"/>
  <c r="S7" i="29"/>
  <c r="S10" i="29"/>
  <c r="S11" i="29"/>
  <c r="S16" i="29"/>
  <c r="S17" i="29"/>
  <c r="S19" i="29"/>
  <c r="S20" i="29"/>
  <c r="S22" i="29"/>
  <c r="S23" i="29"/>
  <c r="S25" i="29"/>
  <c r="S27" i="29"/>
  <c r="S28" i="29"/>
  <c r="S30" i="29"/>
  <c r="S31" i="29"/>
  <c r="S32" i="29"/>
  <c r="S38" i="29"/>
  <c r="S39" i="29"/>
  <c r="S41" i="29"/>
  <c r="S42" i="29"/>
  <c r="S43" i="29"/>
  <c r="S45" i="29"/>
  <c r="S46" i="29"/>
  <c r="S47" i="29"/>
  <c r="S49" i="29"/>
  <c r="S50" i="29"/>
  <c r="S54" i="29"/>
  <c r="S56" i="29"/>
  <c r="S57" i="29"/>
  <c r="S59" i="29"/>
  <c r="S60" i="29"/>
  <c r="S61" i="29"/>
  <c r="S62" i="29"/>
  <c r="S66" i="29"/>
  <c r="S67" i="29"/>
  <c r="S69" i="29"/>
  <c r="S70" i="29"/>
  <c r="S72" i="29"/>
  <c r="S73" i="29"/>
  <c r="S74" i="29"/>
  <c r="S75" i="29"/>
  <c r="S76" i="29"/>
  <c r="S80" i="29"/>
  <c r="S81" i="29"/>
  <c r="S82" i="29"/>
  <c r="S83" i="29"/>
  <c r="S84" i="29"/>
  <c r="S86" i="29"/>
  <c r="S87" i="29"/>
  <c r="S90" i="29"/>
  <c r="S95" i="29"/>
  <c r="S96" i="29"/>
  <c r="S97" i="29"/>
  <c r="S98" i="29"/>
  <c r="S99" i="29"/>
  <c r="S100" i="29"/>
  <c r="S102" i="29"/>
  <c r="S103" i="29"/>
  <c r="S104" i="29"/>
  <c r="S105" i="29"/>
  <c r="S107" i="29"/>
  <c r="S108" i="29"/>
  <c r="S110" i="29"/>
  <c r="S111" i="29"/>
  <c r="S119" i="29"/>
  <c r="S121" i="29"/>
  <c r="S122" i="29"/>
  <c r="S124" i="29"/>
  <c r="S125" i="29"/>
  <c r="S127" i="29"/>
  <c r="S133" i="29"/>
  <c r="S134" i="29"/>
  <c r="S136" i="29"/>
  <c r="S137" i="29"/>
  <c r="S139" i="29"/>
  <c r="S142" i="29"/>
  <c r="S143" i="29"/>
  <c r="S145" i="29"/>
  <c r="S146" i="29"/>
  <c r="S154" i="29"/>
  <c r="S155" i="29"/>
  <c r="S156" i="29"/>
  <c r="S161" i="29"/>
  <c r="S162" i="29"/>
  <c r="S163" i="29"/>
  <c r="S164" i="29"/>
  <c r="S166" i="29"/>
  <c r="S167" i="29"/>
  <c r="S168" i="29"/>
  <c r="S169" i="29"/>
  <c r="S170" i="29"/>
  <c r="S171" i="29"/>
  <c r="S172" i="29"/>
  <c r="S173" i="29"/>
  <c r="S183" i="29"/>
  <c r="S184" i="29"/>
  <c r="S186" i="29"/>
  <c r="S187" i="29"/>
  <c r="S189" i="29"/>
  <c r="S191" i="29"/>
  <c r="S193" i="29"/>
  <c r="S194" i="29"/>
  <c r="S195" i="29"/>
  <c r="S196" i="29"/>
  <c r="S201" i="29"/>
  <c r="S205" i="29"/>
  <c r="S206" i="29"/>
  <c r="S207" i="29"/>
  <c r="S209" i="29"/>
  <c r="S211" i="29"/>
  <c r="S212" i="29"/>
  <c r="Y118" i="29"/>
  <c r="W118" i="29"/>
  <c r="U118" i="29"/>
  <c r="M118" i="29"/>
  <c r="K118" i="29"/>
  <c r="I118" i="29"/>
  <c r="G118" i="29"/>
  <c r="E130" i="29"/>
  <c r="X126" i="29"/>
  <c r="V126" i="29"/>
  <c r="T126" i="29"/>
  <c r="R126" i="29"/>
  <c r="P126" i="29"/>
  <c r="N126" i="29"/>
  <c r="L126" i="29"/>
  <c r="J126" i="29"/>
  <c r="H126" i="29"/>
  <c r="F126" i="29"/>
  <c r="E126" i="29"/>
  <c r="X123" i="29"/>
  <c r="V123" i="29"/>
  <c r="T123" i="29"/>
  <c r="R123" i="29"/>
  <c r="P123" i="29"/>
  <c r="N123" i="29"/>
  <c r="L123" i="29"/>
  <c r="J123" i="29"/>
  <c r="H123" i="29"/>
  <c r="F123" i="29"/>
  <c r="E123" i="29"/>
  <c r="X120" i="29"/>
  <c r="V120" i="29"/>
  <c r="T120" i="29"/>
  <c r="R120" i="29"/>
  <c r="P120" i="29"/>
  <c r="N120" i="29"/>
  <c r="L120" i="29"/>
  <c r="J120" i="29"/>
  <c r="H120" i="29"/>
  <c r="F120" i="29"/>
  <c r="E120" i="29"/>
  <c r="X117" i="29"/>
  <c r="V117" i="29"/>
  <c r="T117" i="29"/>
  <c r="R117" i="29"/>
  <c r="P117" i="29"/>
  <c r="N117" i="29"/>
  <c r="L117" i="29"/>
  <c r="J117" i="29"/>
  <c r="H117" i="29"/>
  <c r="F117" i="29"/>
  <c r="X116" i="29"/>
  <c r="V116" i="29"/>
  <c r="T116" i="29"/>
  <c r="R116" i="29"/>
  <c r="P116" i="29"/>
  <c r="N116" i="29"/>
  <c r="L116" i="29"/>
  <c r="J116" i="29"/>
  <c r="H116" i="29"/>
  <c r="F116" i="29"/>
  <c r="X115" i="29"/>
  <c r="V115" i="29"/>
  <c r="T115" i="29"/>
  <c r="R115" i="29"/>
  <c r="P115" i="29"/>
  <c r="N115" i="29"/>
  <c r="L115" i="29"/>
  <c r="J115" i="29"/>
  <c r="H115" i="29"/>
  <c r="F115" i="29"/>
  <c r="E117" i="29"/>
  <c r="E116" i="29"/>
  <c r="E115" i="29"/>
  <c r="X109" i="29"/>
  <c r="V109" i="29"/>
  <c r="T109" i="29"/>
  <c r="R109" i="29"/>
  <c r="P109" i="29"/>
  <c r="N109" i="29"/>
  <c r="L109" i="29"/>
  <c r="J109" i="29"/>
  <c r="H109" i="29"/>
  <c r="F109" i="29"/>
  <c r="E109" i="29"/>
  <c r="X106" i="29"/>
  <c r="V106" i="29"/>
  <c r="T106" i="29"/>
  <c r="R106" i="29"/>
  <c r="P106" i="29"/>
  <c r="N106" i="29"/>
  <c r="L106" i="29"/>
  <c r="J106" i="29"/>
  <c r="H106" i="29"/>
  <c r="F106" i="29"/>
  <c r="E106" i="29"/>
  <c r="X53" i="29"/>
  <c r="V53" i="29"/>
  <c r="T53" i="29"/>
  <c r="R53" i="29"/>
  <c r="P53" i="29"/>
  <c r="N53" i="29"/>
  <c r="L53" i="29"/>
  <c r="J53" i="29"/>
  <c r="H53" i="29"/>
  <c r="F53" i="29"/>
  <c r="X52" i="29"/>
  <c r="V52" i="29"/>
  <c r="T52" i="29"/>
  <c r="R52" i="29"/>
  <c r="P52" i="29"/>
  <c r="N52" i="29"/>
  <c r="L52" i="29"/>
  <c r="J52" i="29"/>
  <c r="H52" i="29"/>
  <c r="F52" i="29"/>
  <c r="E53" i="29"/>
  <c r="E52" i="29"/>
  <c r="X44" i="29"/>
  <c r="V44" i="29"/>
  <c r="T44" i="29"/>
  <c r="R44" i="29"/>
  <c r="P44" i="29"/>
  <c r="N44" i="29"/>
  <c r="L44" i="29"/>
  <c r="J44" i="29"/>
  <c r="H44" i="29"/>
  <c r="F44" i="29"/>
  <c r="E44" i="29"/>
  <c r="X48" i="29"/>
  <c r="V48" i="29"/>
  <c r="T48" i="29"/>
  <c r="R48" i="29"/>
  <c r="P48" i="29"/>
  <c r="N48" i="29"/>
  <c r="L48" i="29"/>
  <c r="J48" i="29"/>
  <c r="H48" i="29"/>
  <c r="F48" i="29"/>
  <c r="E48" i="29"/>
  <c r="X40" i="29"/>
  <c r="V40" i="29"/>
  <c r="T40" i="29"/>
  <c r="R40" i="29"/>
  <c r="P40" i="29"/>
  <c r="N40" i="29"/>
  <c r="L40" i="29"/>
  <c r="J40" i="29"/>
  <c r="H40" i="29"/>
  <c r="F40" i="29"/>
  <c r="E40" i="29"/>
  <c r="X37" i="29"/>
  <c r="V37" i="29"/>
  <c r="T37" i="29"/>
  <c r="R37" i="29"/>
  <c r="P37" i="29"/>
  <c r="N37" i="29"/>
  <c r="L37" i="29"/>
  <c r="J37" i="29"/>
  <c r="H37" i="29"/>
  <c r="F37" i="29"/>
  <c r="X65" i="29"/>
  <c r="V65" i="29"/>
  <c r="T65" i="29"/>
  <c r="R65" i="29"/>
  <c r="P65" i="29"/>
  <c r="N65" i="29"/>
  <c r="L65" i="29"/>
  <c r="J65" i="29"/>
  <c r="H65" i="29"/>
  <c r="F65" i="29"/>
  <c r="X64" i="29"/>
  <c r="V64" i="29"/>
  <c r="T64" i="29"/>
  <c r="R64" i="29"/>
  <c r="P64" i="29"/>
  <c r="N64" i="29"/>
  <c r="L64" i="29"/>
  <c r="J64" i="29"/>
  <c r="H64" i="29"/>
  <c r="F64" i="29"/>
  <c r="E65" i="29"/>
  <c r="E64" i="29"/>
  <c r="X58" i="29"/>
  <c r="V58" i="29"/>
  <c r="T58" i="29"/>
  <c r="R58" i="29"/>
  <c r="P58" i="29"/>
  <c r="N58" i="29"/>
  <c r="L58" i="29"/>
  <c r="J58" i="29"/>
  <c r="H58" i="29"/>
  <c r="F58" i="29"/>
  <c r="E58" i="29"/>
  <c r="X55" i="29"/>
  <c r="V55" i="29"/>
  <c r="T55" i="29"/>
  <c r="R55" i="29"/>
  <c r="P55" i="29"/>
  <c r="N55" i="29"/>
  <c r="L55" i="29"/>
  <c r="J55" i="29"/>
  <c r="H55" i="29"/>
  <c r="F55" i="29"/>
  <c r="E55" i="29"/>
  <c r="X160" i="29"/>
  <c r="V160" i="29"/>
  <c r="T160" i="29"/>
  <c r="R160" i="29"/>
  <c r="P160" i="29"/>
  <c r="N160" i="29"/>
  <c r="L160" i="29"/>
  <c r="J160" i="29"/>
  <c r="H160" i="29"/>
  <c r="X159" i="29"/>
  <c r="V159" i="29"/>
  <c r="T159" i="29"/>
  <c r="R159" i="29"/>
  <c r="P159" i="29"/>
  <c r="N159" i="29"/>
  <c r="L159" i="29"/>
  <c r="J159" i="29"/>
  <c r="H159" i="29"/>
  <c r="X158" i="29"/>
  <c r="V158" i="29"/>
  <c r="T158" i="29"/>
  <c r="R158" i="29"/>
  <c r="P158" i="29"/>
  <c r="N158" i="29"/>
  <c r="L158" i="29"/>
  <c r="J158" i="29"/>
  <c r="H158" i="29"/>
  <c r="F160" i="29"/>
  <c r="F159" i="29"/>
  <c r="F158" i="29"/>
  <c r="E160" i="29"/>
  <c r="E159" i="29"/>
  <c r="E158" i="29"/>
  <c r="X153" i="29"/>
  <c r="V153" i="29"/>
  <c r="T153" i="29"/>
  <c r="R153" i="29"/>
  <c r="P153" i="29"/>
  <c r="N153" i="29"/>
  <c r="L153" i="29"/>
  <c r="J153" i="29"/>
  <c r="H153" i="29"/>
  <c r="F153" i="29"/>
  <c r="E153" i="29"/>
  <c r="Q160" i="29" l="1"/>
  <c r="Q106" i="29"/>
  <c r="Q53" i="29"/>
  <c r="Q126" i="29"/>
  <c r="Q130" i="29"/>
  <c r="Q40" i="29"/>
  <c r="Q151" i="29"/>
  <c r="Q58" i="29"/>
  <c r="Q64" i="29"/>
  <c r="Q109" i="29"/>
  <c r="Q115" i="29"/>
  <c r="Q48" i="29"/>
  <c r="Q36" i="29"/>
  <c r="Q55" i="29"/>
  <c r="Q101" i="29"/>
  <c r="K35" i="29"/>
  <c r="J221" i="29"/>
  <c r="L221" i="29"/>
  <c r="O35" i="29"/>
  <c r="N221" i="29"/>
  <c r="Q153" i="29"/>
  <c r="Q159" i="29"/>
  <c r="Q44" i="29"/>
  <c r="Q52" i="29"/>
  <c r="Q150" i="29"/>
  <c r="P221" i="29"/>
  <c r="Q35" i="29"/>
  <c r="S35" i="29"/>
  <c r="R221" i="29"/>
  <c r="Q34" i="29"/>
  <c r="T221" i="29"/>
  <c r="Q37" i="29"/>
  <c r="Q123" i="29"/>
  <c r="V221" i="29"/>
  <c r="Q120" i="29"/>
  <c r="Q144" i="29"/>
  <c r="Q29" i="29"/>
  <c r="X221" i="29"/>
  <c r="Q6" i="29"/>
  <c r="Q65" i="29"/>
  <c r="Q141" i="29"/>
  <c r="Q26" i="29"/>
  <c r="Q158" i="29"/>
  <c r="Q138" i="29"/>
  <c r="Q21" i="29"/>
  <c r="Q9" i="29"/>
  <c r="Q116" i="29"/>
  <c r="E129" i="29"/>
  <c r="Q135" i="29"/>
  <c r="Q18" i="29"/>
  <c r="E221" i="29"/>
  <c r="F221" i="29"/>
  <c r="Q131" i="29"/>
  <c r="Q15" i="29"/>
  <c r="I35" i="29"/>
  <c r="H221" i="29"/>
  <c r="S101" i="29"/>
  <c r="W35" i="29"/>
  <c r="Y35" i="29"/>
  <c r="E33" i="29"/>
  <c r="F63" i="29"/>
  <c r="S36" i="29"/>
  <c r="N33" i="29"/>
  <c r="P33" i="29"/>
  <c r="S135" i="29"/>
  <c r="T33" i="29"/>
  <c r="V33" i="29"/>
  <c r="S37" i="29"/>
  <c r="H33" i="29"/>
  <c r="F33" i="29"/>
  <c r="R149" i="29"/>
  <c r="J33" i="29"/>
  <c r="S29" i="29"/>
  <c r="S120" i="29"/>
  <c r="S58" i="29"/>
  <c r="X33" i="29"/>
  <c r="S126" i="29"/>
  <c r="L129" i="29"/>
  <c r="S123" i="29"/>
  <c r="L114" i="29"/>
  <c r="S55" i="29"/>
  <c r="L51" i="29"/>
  <c r="S40" i="29"/>
  <c r="L33" i="29"/>
  <c r="S26" i="29"/>
  <c r="M35" i="29"/>
  <c r="R33" i="29"/>
  <c r="S106" i="29"/>
  <c r="R129" i="29"/>
  <c r="S53" i="29"/>
  <c r="T129" i="29"/>
  <c r="S15" i="29"/>
  <c r="E63" i="29"/>
  <c r="U35" i="29"/>
  <c r="T114" i="29"/>
  <c r="S153" i="29"/>
  <c r="S159" i="29"/>
  <c r="G35" i="29"/>
  <c r="V63" i="29"/>
  <c r="S115" i="29"/>
  <c r="N63" i="29"/>
  <c r="J129" i="29"/>
  <c r="S34" i="29"/>
  <c r="S21" i="29"/>
  <c r="S18" i="29"/>
  <c r="E149" i="29"/>
  <c r="E157" i="29"/>
  <c r="L157" i="29"/>
  <c r="T157" i="29"/>
  <c r="H51" i="29"/>
  <c r="P51" i="29"/>
  <c r="X51" i="29"/>
  <c r="F114" i="29"/>
  <c r="N114" i="29"/>
  <c r="V114" i="29"/>
  <c r="J114" i="29"/>
  <c r="R114" i="29"/>
  <c r="F129" i="29"/>
  <c r="N129" i="29"/>
  <c r="V129" i="29"/>
  <c r="L149" i="29"/>
  <c r="T149" i="29"/>
  <c r="H149" i="29"/>
  <c r="P149" i="29"/>
  <c r="X149" i="29"/>
  <c r="S65" i="29"/>
  <c r="S48" i="29"/>
  <c r="S160" i="29"/>
  <c r="L63" i="29"/>
  <c r="T63" i="29"/>
  <c r="S44" i="29"/>
  <c r="E51" i="29"/>
  <c r="J51" i="29"/>
  <c r="R51" i="29"/>
  <c r="S109" i="29"/>
  <c r="H114" i="29"/>
  <c r="P114" i="29"/>
  <c r="X114" i="29"/>
  <c r="H129" i="29"/>
  <c r="P129" i="29"/>
  <c r="Q129" i="29" s="1"/>
  <c r="X129" i="29"/>
  <c r="F149" i="29"/>
  <c r="N149" i="29"/>
  <c r="V149" i="29"/>
  <c r="J149" i="29"/>
  <c r="S158" i="29"/>
  <c r="F157" i="29"/>
  <c r="J157" i="29"/>
  <c r="R157" i="29"/>
  <c r="S116" i="29"/>
  <c r="H157" i="29"/>
  <c r="P157" i="29"/>
  <c r="X157" i="29"/>
  <c r="J63" i="29"/>
  <c r="F51" i="29"/>
  <c r="N51" i="29"/>
  <c r="V51" i="29"/>
  <c r="S144" i="29"/>
  <c r="S150" i="29"/>
  <c r="N157" i="29"/>
  <c r="V157" i="29"/>
  <c r="H63" i="29"/>
  <c r="P63" i="29"/>
  <c r="X63" i="29"/>
  <c r="T51" i="29"/>
  <c r="E114" i="29"/>
  <c r="S64" i="29"/>
  <c r="S52" i="29"/>
  <c r="S151" i="29"/>
  <c r="S141" i="29"/>
  <c r="S138" i="29"/>
  <c r="S131" i="29"/>
  <c r="S130" i="29"/>
  <c r="R63" i="29"/>
  <c r="Q149" i="29" l="1"/>
  <c r="S221" i="29"/>
  <c r="Q114" i="29"/>
  <c r="Q33" i="29"/>
  <c r="Q63" i="29"/>
  <c r="Q51" i="29"/>
  <c r="Q221" i="29"/>
  <c r="Q157" i="29"/>
  <c r="S149" i="29"/>
  <c r="S114" i="29"/>
  <c r="S51" i="29"/>
  <c r="S129" i="29"/>
  <c r="S33" i="29"/>
  <c r="S157" i="29"/>
  <c r="S63" i="29"/>
  <c r="X132" i="29" l="1"/>
  <c r="V132" i="29"/>
  <c r="T132" i="29"/>
  <c r="R132" i="29"/>
  <c r="P132" i="29"/>
  <c r="N132" i="29"/>
  <c r="L132" i="29"/>
  <c r="H132" i="29"/>
  <c r="F132" i="29"/>
  <c r="E132" i="29"/>
  <c r="J134" i="29"/>
  <c r="J133" i="29"/>
  <c r="X213" i="29"/>
  <c r="V213" i="29"/>
  <c r="T213" i="29"/>
  <c r="R213" i="29"/>
  <c r="P213" i="29"/>
  <c r="N213" i="29"/>
  <c r="L213" i="29"/>
  <c r="J213" i="29"/>
  <c r="H213" i="29"/>
  <c r="F213" i="29"/>
  <c r="E213" i="29"/>
  <c r="O212" i="29"/>
  <c r="X208" i="29"/>
  <c r="V208" i="29"/>
  <c r="T208" i="29"/>
  <c r="R208" i="29"/>
  <c r="P208" i="29"/>
  <c r="N208" i="29"/>
  <c r="L208" i="29"/>
  <c r="J208" i="29"/>
  <c r="H208" i="29"/>
  <c r="F208" i="29"/>
  <c r="E208" i="29"/>
  <c r="X199" i="29"/>
  <c r="V199" i="29"/>
  <c r="T199" i="29"/>
  <c r="R199" i="29"/>
  <c r="P199" i="29"/>
  <c r="N199" i="29"/>
  <c r="L199" i="29"/>
  <c r="J199" i="29"/>
  <c r="H199" i="29"/>
  <c r="F199" i="29"/>
  <c r="E199" i="29"/>
  <c r="Y202" i="29"/>
  <c r="W202" i="29"/>
  <c r="U202" i="29"/>
  <c r="M202" i="29"/>
  <c r="K202" i="29"/>
  <c r="I202" i="29"/>
  <c r="G202" i="29"/>
  <c r="Y201" i="29"/>
  <c r="W201" i="29"/>
  <c r="U201" i="29"/>
  <c r="M201" i="29"/>
  <c r="K201" i="29"/>
  <c r="I201" i="29"/>
  <c r="G201" i="29"/>
  <c r="O201" i="29"/>
  <c r="E37" i="29"/>
  <c r="X214" i="29" l="1"/>
  <c r="R214" i="29"/>
  <c r="T214" i="29"/>
  <c r="V214" i="29"/>
  <c r="F214" i="29"/>
  <c r="J217" i="29"/>
  <c r="J222" i="29"/>
  <c r="N217" i="29"/>
  <c r="N222" i="29"/>
  <c r="H217" i="29"/>
  <c r="H222" i="29"/>
  <c r="J214" i="29"/>
  <c r="Q208" i="29"/>
  <c r="Q213" i="29"/>
  <c r="P217" i="29"/>
  <c r="P222" i="29"/>
  <c r="Q132" i="29"/>
  <c r="Q199" i="29"/>
  <c r="P214" i="29"/>
  <c r="R217" i="29"/>
  <c r="R222" i="29"/>
  <c r="E217" i="29"/>
  <c r="E222" i="29"/>
  <c r="L217" i="29"/>
  <c r="L222" i="29"/>
  <c r="T217" i="29"/>
  <c r="T222" i="29"/>
  <c r="E214" i="29"/>
  <c r="L214" i="29"/>
  <c r="V217" i="29"/>
  <c r="V222" i="29"/>
  <c r="F217" i="29"/>
  <c r="F222" i="29"/>
  <c r="H214" i="29"/>
  <c r="H218" i="29" s="1"/>
  <c r="N214" i="29"/>
  <c r="X217" i="29"/>
  <c r="X222" i="29"/>
  <c r="J132" i="29"/>
  <c r="S199" i="29"/>
  <c r="S208" i="29"/>
  <c r="S213" i="29"/>
  <c r="S132" i="29"/>
  <c r="P12" i="29"/>
  <c r="L12" i="29"/>
  <c r="J9" i="29"/>
  <c r="H9" i="29"/>
  <c r="F9" i="29"/>
  <c r="F6" i="29"/>
  <c r="E13" i="29"/>
  <c r="E219" i="29" s="1"/>
  <c r="E14" i="29"/>
  <c r="E220" i="29" s="1"/>
  <c r="E9" i="29"/>
  <c r="X13" i="29"/>
  <c r="X219" i="29" s="1"/>
  <c r="X14" i="29"/>
  <c r="X220" i="29" s="1"/>
  <c r="V14" i="29"/>
  <c r="V220" i="29" s="1"/>
  <c r="V13" i="29"/>
  <c r="V219" i="29" s="1"/>
  <c r="T14" i="29"/>
  <c r="T220" i="29" s="1"/>
  <c r="T13" i="29"/>
  <c r="T219" i="29" s="1"/>
  <c r="R14" i="29"/>
  <c r="R220" i="29" s="1"/>
  <c r="R13" i="29"/>
  <c r="P14" i="29"/>
  <c r="P13" i="29"/>
  <c r="N14" i="29"/>
  <c r="N220" i="29" s="1"/>
  <c r="N13" i="29"/>
  <c r="N219" i="29" s="1"/>
  <c r="L14" i="29"/>
  <c r="L13" i="29"/>
  <c r="L219" i="29" s="1"/>
  <c r="J14" i="29"/>
  <c r="J220" i="29" s="1"/>
  <c r="J13" i="29"/>
  <c r="J219" i="29" s="1"/>
  <c r="H14" i="29"/>
  <c r="H220" i="29" s="1"/>
  <c r="H13" i="29"/>
  <c r="H219" i="29" s="1"/>
  <c r="F14" i="29"/>
  <c r="F220" i="29" s="1"/>
  <c r="F13" i="29"/>
  <c r="F219" i="29" s="1"/>
  <c r="X9" i="29"/>
  <c r="V9" i="29"/>
  <c r="T9" i="29"/>
  <c r="N9" i="29"/>
  <c r="O9" i="29" s="1"/>
  <c r="X6" i="29"/>
  <c r="V6" i="29"/>
  <c r="T6" i="29"/>
  <c r="R6" i="29"/>
  <c r="S6" i="29" s="1"/>
  <c r="N6" i="29"/>
  <c r="J6" i="29"/>
  <c r="J12" i="29" s="1"/>
  <c r="H6" i="29"/>
  <c r="X3" i="29"/>
  <c r="V3" i="29"/>
  <c r="T3" i="29"/>
  <c r="R3" i="29"/>
  <c r="N3" i="29"/>
  <c r="J3" i="29"/>
  <c r="H3" i="29"/>
  <c r="F3" i="29"/>
  <c r="O7" i="29"/>
  <c r="O10" i="29"/>
  <c r="O11" i="29"/>
  <c r="O15" i="29"/>
  <c r="O16" i="29"/>
  <c r="O17" i="29"/>
  <c r="O18" i="29"/>
  <c r="O19" i="29"/>
  <c r="O20" i="29"/>
  <c r="O21" i="29"/>
  <c r="O22" i="29"/>
  <c r="O23" i="29"/>
  <c r="O25" i="29"/>
  <c r="O26" i="29"/>
  <c r="O27" i="29"/>
  <c r="O28" i="29"/>
  <c r="O29" i="29"/>
  <c r="O30" i="29"/>
  <c r="O31" i="29"/>
  <c r="O32" i="29"/>
  <c r="O33" i="29"/>
  <c r="O34" i="29"/>
  <c r="O36" i="29"/>
  <c r="O37" i="29"/>
  <c r="O38" i="29"/>
  <c r="O39" i="29"/>
  <c r="O40" i="29"/>
  <c r="O41" i="29"/>
  <c r="O42" i="29"/>
  <c r="O43" i="29"/>
  <c r="O44" i="29"/>
  <c r="O45" i="29"/>
  <c r="O46" i="29"/>
  <c r="O47" i="29"/>
  <c r="O48" i="29"/>
  <c r="O49" i="29"/>
  <c r="O50" i="29"/>
  <c r="O51" i="29"/>
  <c r="O52" i="29"/>
  <c r="O53" i="29"/>
  <c r="O55" i="29"/>
  <c r="O56" i="29"/>
  <c r="O57" i="29"/>
  <c r="O58" i="29"/>
  <c r="O59" i="29"/>
  <c r="O60" i="29"/>
  <c r="O61" i="29"/>
  <c r="O62" i="29"/>
  <c r="O63" i="29"/>
  <c r="O64" i="29"/>
  <c r="O65" i="29"/>
  <c r="O66" i="29"/>
  <c r="O67" i="29"/>
  <c r="O69" i="29"/>
  <c r="O70" i="29"/>
  <c r="O72" i="29"/>
  <c r="O73" i="29"/>
  <c r="O74" i="29"/>
  <c r="O75" i="29"/>
  <c r="O76" i="29"/>
  <c r="O80" i="29"/>
  <c r="O81" i="29"/>
  <c r="O82" i="29"/>
  <c r="O83" i="29"/>
  <c r="O84" i="29"/>
  <c r="O86" i="29"/>
  <c r="O87" i="29"/>
  <c r="O90" i="29"/>
  <c r="O95" i="29"/>
  <c r="O96" i="29"/>
  <c r="O97" i="29"/>
  <c r="O98" i="29"/>
  <c r="O99" i="29"/>
  <c r="O100" i="29"/>
  <c r="O101" i="29"/>
  <c r="O102" i="29"/>
  <c r="O103" i="29"/>
  <c r="O104" i="29"/>
  <c r="O105" i="29"/>
  <c r="O106" i="29"/>
  <c r="O107" i="29"/>
  <c r="O108" i="29"/>
  <c r="O109" i="29"/>
  <c r="O110" i="29"/>
  <c r="O111" i="29"/>
  <c r="O114" i="29"/>
  <c r="O115" i="29"/>
  <c r="O116" i="29"/>
  <c r="O119" i="29"/>
  <c r="O120" i="29"/>
  <c r="O121" i="29"/>
  <c r="O122" i="29"/>
  <c r="O123" i="29"/>
  <c r="O124" i="29"/>
  <c r="O125" i="29"/>
  <c r="O126" i="29"/>
  <c r="O127" i="29"/>
  <c r="O129" i="29"/>
  <c r="O130" i="29"/>
  <c r="O131" i="29"/>
  <c r="O132" i="29"/>
  <c r="O133" i="29"/>
  <c r="O134" i="29"/>
  <c r="O135" i="29"/>
  <c r="O136" i="29"/>
  <c r="O137" i="29"/>
  <c r="O138" i="29"/>
  <c r="O139" i="29"/>
  <c r="O141" i="29"/>
  <c r="O142" i="29"/>
  <c r="O143" i="29"/>
  <c r="O144" i="29"/>
  <c r="O145" i="29"/>
  <c r="O146" i="29"/>
  <c r="O149" i="29"/>
  <c r="O150" i="29"/>
  <c r="O151" i="29"/>
  <c r="O153" i="29"/>
  <c r="O154" i="29"/>
  <c r="O155" i="29"/>
  <c r="O156" i="29"/>
  <c r="O157" i="29"/>
  <c r="O158" i="29"/>
  <c r="O159" i="29"/>
  <c r="O160" i="29"/>
  <c r="O161" i="29"/>
  <c r="O162" i="29"/>
  <c r="O163" i="29"/>
  <c r="O164" i="29"/>
  <c r="O166" i="29"/>
  <c r="O167" i="29"/>
  <c r="O168" i="29"/>
  <c r="O169" i="29"/>
  <c r="O170" i="29"/>
  <c r="O171" i="29"/>
  <c r="O172" i="29"/>
  <c r="O173" i="29"/>
  <c r="O183" i="29"/>
  <c r="O184" i="29"/>
  <c r="O186" i="29"/>
  <c r="O187" i="29"/>
  <c r="O189" i="29"/>
  <c r="O191" i="29"/>
  <c r="O193" i="29"/>
  <c r="O194" i="29"/>
  <c r="O195" i="29"/>
  <c r="O196" i="29"/>
  <c r="O199" i="29"/>
  <c r="O205" i="29"/>
  <c r="O206" i="29"/>
  <c r="O207" i="29"/>
  <c r="O208" i="29"/>
  <c r="O209" i="29"/>
  <c r="O211" i="29"/>
  <c r="O213" i="29"/>
  <c r="O221" i="29"/>
  <c r="O4" i="29"/>
  <c r="E3" i="29"/>
  <c r="O217" i="29" l="1"/>
  <c r="S214" i="29"/>
  <c r="X218" i="29"/>
  <c r="O222" i="29"/>
  <c r="O214" i="29"/>
  <c r="V218" i="29"/>
  <c r="J223" i="29"/>
  <c r="O219" i="29"/>
  <c r="V223" i="29"/>
  <c r="R218" i="29"/>
  <c r="J218" i="29"/>
  <c r="T218" i="29"/>
  <c r="H223" i="29"/>
  <c r="T223" i="29"/>
  <c r="Q12" i="29"/>
  <c r="Q222" i="29"/>
  <c r="Q217" i="29"/>
  <c r="N218" i="29"/>
  <c r="F223" i="29"/>
  <c r="S13" i="29"/>
  <c r="R219" i="29"/>
  <c r="O14" i="29"/>
  <c r="L220" i="29"/>
  <c r="O220" i="29" s="1"/>
  <c r="X223" i="29"/>
  <c r="S222" i="29"/>
  <c r="N223" i="29"/>
  <c r="S217" i="29"/>
  <c r="L218" i="29"/>
  <c r="Q214" i="29"/>
  <c r="P218" i="29"/>
  <c r="P219" i="29"/>
  <c r="Q13" i="29"/>
  <c r="E223" i="29"/>
  <c r="E218" i="29"/>
  <c r="Q14" i="29"/>
  <c r="P220" i="29"/>
  <c r="F218" i="29"/>
  <c r="N12" i="29"/>
  <c r="O12" i="29" s="1"/>
  <c r="H12" i="29"/>
  <c r="V12" i="29"/>
  <c r="S3" i="29"/>
  <c r="O13" i="29"/>
  <c r="R12" i="29"/>
  <c r="S12" i="29" s="1"/>
  <c r="S9" i="29"/>
  <c r="O3" i="29"/>
  <c r="X12" i="29"/>
  <c r="T12" i="29"/>
  <c r="S14" i="29"/>
  <c r="O6" i="29"/>
  <c r="F12" i="29"/>
  <c r="E6" i="29"/>
  <c r="E12" i="29" s="1"/>
  <c r="S218" i="29" l="1"/>
  <c r="Q218" i="29"/>
  <c r="O218" i="29"/>
  <c r="Q220" i="29"/>
  <c r="L223" i="29"/>
  <c r="O223" i="29" s="1"/>
  <c r="R223" i="29"/>
  <c r="S219" i="29"/>
  <c r="Q219" i="29"/>
  <c r="P223" i="29"/>
  <c r="Q223" i="29" s="1"/>
  <c r="S220" i="29"/>
  <c r="S223" i="29" l="1"/>
  <c r="Y216" i="29"/>
  <c r="W216" i="29"/>
  <c r="U216" i="29"/>
  <c r="I216" i="29"/>
  <c r="G216" i="29"/>
  <c r="U222" i="29"/>
  <c r="G222" i="29"/>
  <c r="K222" i="29"/>
  <c r="W222" i="29"/>
  <c r="Y222" i="29"/>
  <c r="M212" i="29"/>
  <c r="M222" i="29" l="1"/>
  <c r="I222" i="29"/>
  <c r="M200" i="29" l="1"/>
  <c r="M197" i="29" l="1"/>
  <c r="M216" i="29" s="1"/>
  <c r="K198" i="29"/>
  <c r="I198" i="29"/>
  <c r="K195" i="29"/>
  <c r="I195" i="29"/>
  <c r="M195" i="29"/>
  <c r="Y195" i="29"/>
  <c r="I197" i="29"/>
  <c r="W197" i="29"/>
  <c r="Y197" i="29"/>
  <c r="G198" i="29"/>
  <c r="M198" i="29"/>
  <c r="U198" i="29"/>
  <c r="W198" i="29"/>
  <c r="Y198" i="29"/>
  <c r="U195" i="29"/>
  <c r="K197" i="29" l="1"/>
  <c r="K216" i="29"/>
  <c r="G196" i="29"/>
  <c r="G197" i="29"/>
  <c r="G195" i="29"/>
  <c r="U197" i="29"/>
  <c r="W195" i="29"/>
  <c r="U196" i="29"/>
  <c r="M196" i="29"/>
  <c r="W196" i="29"/>
  <c r="Y196" i="29"/>
  <c r="U194" i="29" l="1"/>
  <c r="G194" i="29"/>
  <c r="Y194" i="29"/>
  <c r="W194" i="29"/>
  <c r="M194" i="29"/>
  <c r="Y168" i="29" l="1"/>
  <c r="W168" i="29"/>
  <c r="U168" i="29"/>
  <c r="M168" i="29"/>
  <c r="I168" i="29"/>
  <c r="K168" i="29"/>
  <c r="G168" i="29"/>
  <c r="K111" i="29" l="1"/>
  <c r="K110" i="29"/>
  <c r="Y110" i="29"/>
  <c r="Y111" i="29"/>
  <c r="W110" i="29"/>
  <c r="W111" i="29"/>
  <c r="U110" i="29"/>
  <c r="U111" i="29"/>
  <c r="M110" i="29"/>
  <c r="M111" i="29"/>
  <c r="I110" i="29"/>
  <c r="I111" i="29"/>
  <c r="G110" i="29"/>
  <c r="G111" i="29"/>
  <c r="K108" i="29" l="1"/>
  <c r="K107" i="29"/>
  <c r="Y107" i="29"/>
  <c r="Y108" i="29"/>
  <c r="W107" i="29"/>
  <c r="W108" i="29"/>
  <c r="U107" i="29"/>
  <c r="U108" i="29"/>
  <c r="M107" i="29"/>
  <c r="M108" i="29"/>
  <c r="I107" i="29"/>
  <c r="I108" i="29"/>
  <c r="G107" i="29"/>
  <c r="G108" i="29"/>
  <c r="K88" i="29" l="1"/>
  <c r="K87" i="29"/>
  <c r="Y87" i="29"/>
  <c r="Y88" i="29"/>
  <c r="W87" i="29"/>
  <c r="W88" i="29"/>
  <c r="U87" i="29"/>
  <c r="U88" i="29"/>
  <c r="M87" i="29"/>
  <c r="M88" i="29"/>
  <c r="I87" i="29"/>
  <c r="I88" i="29"/>
  <c r="G87" i="29"/>
  <c r="G88" i="29"/>
  <c r="K85" i="29"/>
  <c r="K84" i="29"/>
  <c r="Y84" i="29"/>
  <c r="Y85" i="29"/>
  <c r="W84" i="29"/>
  <c r="W85" i="29"/>
  <c r="U84" i="29"/>
  <c r="U85" i="29"/>
  <c r="M84" i="29"/>
  <c r="M85" i="29"/>
  <c r="I84" i="29"/>
  <c r="I85" i="29"/>
  <c r="G84" i="29"/>
  <c r="G85" i="29"/>
  <c r="K82" i="29"/>
  <c r="K81" i="29"/>
  <c r="Y81" i="29"/>
  <c r="Y82" i="29"/>
  <c r="W81" i="29"/>
  <c r="W82" i="29"/>
  <c r="U81" i="29"/>
  <c r="U82" i="29"/>
  <c r="M81" i="29"/>
  <c r="M82" i="29"/>
  <c r="I81" i="29"/>
  <c r="I82" i="29"/>
  <c r="G81" i="29"/>
  <c r="G82" i="29"/>
  <c r="K77" i="29"/>
  <c r="K76" i="29"/>
  <c r="Y76" i="29"/>
  <c r="Y77" i="29"/>
  <c r="W76" i="29"/>
  <c r="W77" i="29"/>
  <c r="U76" i="29"/>
  <c r="U77" i="29"/>
  <c r="M76" i="29"/>
  <c r="M77" i="29"/>
  <c r="I76" i="29"/>
  <c r="I77" i="29"/>
  <c r="G76" i="29"/>
  <c r="G77" i="29"/>
  <c r="K74" i="29"/>
  <c r="K73" i="29"/>
  <c r="Y73" i="29"/>
  <c r="Y74" i="29"/>
  <c r="W73" i="29"/>
  <c r="W74" i="29"/>
  <c r="U73" i="29"/>
  <c r="U74" i="29"/>
  <c r="M73" i="29"/>
  <c r="M74" i="29"/>
  <c r="I73" i="29"/>
  <c r="I74" i="29"/>
  <c r="G73" i="29"/>
  <c r="G74" i="29"/>
  <c r="K71" i="29"/>
  <c r="K70" i="29"/>
  <c r="Y70" i="29"/>
  <c r="Y71" i="29"/>
  <c r="W70" i="29"/>
  <c r="W71" i="29"/>
  <c r="U70" i="29"/>
  <c r="U71" i="29"/>
  <c r="M70" i="29"/>
  <c r="M71" i="29"/>
  <c r="I70" i="29"/>
  <c r="I71" i="29"/>
  <c r="G70" i="29"/>
  <c r="G71" i="29"/>
  <c r="K68" i="29"/>
  <c r="Y67" i="29"/>
  <c r="Y68" i="29"/>
  <c r="W67" i="29"/>
  <c r="W68" i="29"/>
  <c r="U67" i="29"/>
  <c r="U68" i="29"/>
  <c r="M67" i="29"/>
  <c r="M68" i="29"/>
  <c r="I67" i="29"/>
  <c r="I68" i="29"/>
  <c r="G67" i="29"/>
  <c r="G68" i="29"/>
  <c r="K56" i="29" l="1"/>
  <c r="Y56" i="29"/>
  <c r="Y57" i="29"/>
  <c r="Y59" i="29"/>
  <c r="Y60" i="29"/>
  <c r="Y61" i="29"/>
  <c r="Y62" i="29"/>
  <c r="W56" i="29"/>
  <c r="W57" i="29"/>
  <c r="W59" i="29"/>
  <c r="W60" i="29"/>
  <c r="W61" i="29"/>
  <c r="W62" i="29"/>
  <c r="U56" i="29"/>
  <c r="U57" i="29"/>
  <c r="U59" i="29"/>
  <c r="U60" i="29"/>
  <c r="U61" i="29"/>
  <c r="U62" i="29"/>
  <c r="M56" i="29"/>
  <c r="M57" i="29"/>
  <c r="M59" i="29"/>
  <c r="M60" i="29"/>
  <c r="M61" i="29"/>
  <c r="M62" i="29"/>
  <c r="K57" i="29"/>
  <c r="K59" i="29"/>
  <c r="K60" i="29"/>
  <c r="K61" i="29"/>
  <c r="K62" i="29"/>
  <c r="I56" i="29"/>
  <c r="I57" i="29"/>
  <c r="I59" i="29"/>
  <c r="I60" i="29"/>
  <c r="G56" i="29"/>
  <c r="G57" i="29"/>
  <c r="G59" i="29"/>
  <c r="G60" i="29"/>
  <c r="G61" i="29"/>
  <c r="G62" i="29"/>
  <c r="Y43" i="29" l="1"/>
  <c r="Y41" i="29" l="1"/>
  <c r="Y42" i="29"/>
  <c r="Y45" i="29"/>
  <c r="Y46" i="29"/>
  <c r="Y47" i="29"/>
  <c r="Y49" i="29"/>
  <c r="Y50" i="29"/>
  <c r="W41" i="29"/>
  <c r="W42" i="29"/>
  <c r="W43" i="29"/>
  <c r="W45" i="29"/>
  <c r="W46" i="29"/>
  <c r="W47" i="29"/>
  <c r="W49" i="29"/>
  <c r="W50" i="29"/>
  <c r="U41" i="29"/>
  <c r="U42" i="29"/>
  <c r="U43" i="29"/>
  <c r="U45" i="29"/>
  <c r="U46" i="29"/>
  <c r="U47" i="29"/>
  <c r="U49" i="29"/>
  <c r="U50" i="29"/>
  <c r="M41" i="29"/>
  <c r="M42" i="29"/>
  <c r="M43" i="29"/>
  <c r="M45" i="29"/>
  <c r="M46" i="29"/>
  <c r="M47" i="29"/>
  <c r="M49" i="29"/>
  <c r="M50" i="29"/>
  <c r="K41" i="29"/>
  <c r="K42" i="29"/>
  <c r="K43" i="29"/>
  <c r="K45" i="29"/>
  <c r="K46" i="29"/>
  <c r="K47" i="29"/>
  <c r="K49" i="29"/>
  <c r="K50" i="29"/>
  <c r="I41" i="29"/>
  <c r="I42" i="29"/>
  <c r="I45" i="29"/>
  <c r="I46" i="29"/>
  <c r="I49" i="29"/>
  <c r="I50" i="29"/>
  <c r="G41" i="29"/>
  <c r="G42" i="29"/>
  <c r="G43" i="29"/>
  <c r="G45" i="29"/>
  <c r="G46" i="29"/>
  <c r="G47" i="29"/>
  <c r="G49" i="29"/>
  <c r="G50" i="29"/>
  <c r="Y38" i="29"/>
  <c r="Y39" i="29"/>
  <c r="W38" i="29"/>
  <c r="W39" i="29"/>
  <c r="U38" i="29"/>
  <c r="U39" i="29"/>
  <c r="M38" i="29"/>
  <c r="M39" i="29"/>
  <c r="I38" i="29"/>
  <c r="I39" i="29"/>
  <c r="G38" i="29"/>
  <c r="G39" i="29"/>
  <c r="K39" i="29"/>
  <c r="K38" i="29"/>
  <c r="K134" i="29" l="1"/>
  <c r="K133" i="29"/>
  <c r="Y133" i="29"/>
  <c r="Y134" i="29"/>
  <c r="W133" i="29"/>
  <c r="W134" i="29"/>
  <c r="U133" i="29"/>
  <c r="U134" i="29"/>
  <c r="M133" i="29"/>
  <c r="M134" i="29"/>
  <c r="I133" i="29"/>
  <c r="I134" i="29"/>
  <c r="G133" i="29"/>
  <c r="G134" i="29"/>
  <c r="I132" i="29" l="1"/>
  <c r="K132" i="29"/>
  <c r="K31" i="29" l="1"/>
  <c r="K30" i="29"/>
  <c r="K28" i="29"/>
  <c r="K27" i="29"/>
  <c r="K25" i="29"/>
  <c r="U23" i="29"/>
  <c r="K23" i="29"/>
  <c r="K22" i="29"/>
  <c r="Y16" i="29"/>
  <c r="Y17" i="29"/>
  <c r="Y19" i="29"/>
  <c r="Y20" i="29"/>
  <c r="Y22" i="29"/>
  <c r="Y23" i="29"/>
  <c r="Y25" i="29"/>
  <c r="Y27" i="29"/>
  <c r="Y28" i="29"/>
  <c r="Y30" i="29"/>
  <c r="Y31" i="29"/>
  <c r="W16" i="29"/>
  <c r="W17" i="29"/>
  <c r="W19" i="29"/>
  <c r="W20" i="29"/>
  <c r="W22" i="29"/>
  <c r="W23" i="29"/>
  <c r="W25" i="29"/>
  <c r="W27" i="29"/>
  <c r="W28" i="29"/>
  <c r="W30" i="29"/>
  <c r="W31" i="29"/>
  <c r="U16" i="29"/>
  <c r="U17" i="29"/>
  <c r="U19" i="29"/>
  <c r="U20" i="29"/>
  <c r="U22" i="29"/>
  <c r="U25" i="29"/>
  <c r="U27" i="29"/>
  <c r="U28" i="29"/>
  <c r="U30" i="29"/>
  <c r="U31" i="29"/>
  <c r="M22" i="29"/>
  <c r="M23" i="29"/>
  <c r="M25" i="29"/>
  <c r="M27" i="29"/>
  <c r="M28" i="29"/>
  <c r="M30" i="29"/>
  <c r="M31" i="29"/>
  <c r="I22" i="29"/>
  <c r="I23" i="29"/>
  <c r="I25" i="29"/>
  <c r="I27" i="29"/>
  <c r="I28" i="29"/>
  <c r="I30" i="29"/>
  <c r="I31" i="29"/>
  <c r="G22" i="29"/>
  <c r="G23" i="29"/>
  <c r="G25" i="29"/>
  <c r="G27" i="29"/>
  <c r="G28" i="29"/>
  <c r="G30" i="29"/>
  <c r="G31" i="29"/>
  <c r="M19" i="29"/>
  <c r="M20" i="29"/>
  <c r="I19" i="29"/>
  <c r="I20" i="29"/>
  <c r="G19" i="29"/>
  <c r="G20" i="29"/>
  <c r="K20" i="29"/>
  <c r="K19" i="29"/>
  <c r="M16" i="29"/>
  <c r="M17" i="29"/>
  <c r="K16" i="29"/>
  <c r="I16" i="29"/>
  <c r="I17" i="29"/>
  <c r="G17" i="29"/>
  <c r="K17" i="29"/>
  <c r="Y7" i="29" l="1"/>
  <c r="Y8" i="29"/>
  <c r="Y10" i="29"/>
  <c r="Y11" i="29"/>
  <c r="W7" i="29"/>
  <c r="W8" i="29"/>
  <c r="W10" i="29"/>
  <c r="W11" i="29"/>
  <c r="U7" i="29"/>
  <c r="U8" i="29"/>
  <c r="U10" i="29"/>
  <c r="U11" i="29"/>
  <c r="M7" i="29"/>
  <c r="M8" i="29"/>
  <c r="M10" i="29"/>
  <c r="M11" i="29"/>
  <c r="I7" i="29"/>
  <c r="I8" i="29"/>
  <c r="I10" i="29"/>
  <c r="I11" i="29"/>
  <c r="G7" i="29"/>
  <c r="G8" i="29"/>
  <c r="G10" i="29"/>
  <c r="G11" i="29"/>
  <c r="U6" i="29"/>
  <c r="K11" i="29"/>
  <c r="K10" i="29"/>
  <c r="K8" i="29"/>
  <c r="K7" i="29"/>
  <c r="Y6" i="29" l="1"/>
  <c r="G6" i="29"/>
  <c r="G9" i="29"/>
  <c r="U9" i="29"/>
  <c r="W6" i="29"/>
  <c r="I9" i="29"/>
  <c r="W9" i="29"/>
  <c r="M6" i="29"/>
  <c r="M9" i="29"/>
  <c r="Y9" i="29"/>
  <c r="I6" i="29"/>
  <c r="K6" i="29"/>
  <c r="K9" i="29"/>
  <c r="Y5" i="29"/>
  <c r="W5" i="29"/>
  <c r="U5" i="29"/>
  <c r="M5" i="29"/>
  <c r="K5" i="29"/>
  <c r="I5" i="29"/>
  <c r="G5" i="29"/>
  <c r="Y4" i="29"/>
  <c r="W4" i="29"/>
  <c r="U4" i="29"/>
  <c r="M4" i="29"/>
  <c r="K4" i="29"/>
  <c r="I4" i="29"/>
  <c r="G4" i="29"/>
  <c r="M3" i="29"/>
  <c r="W3" i="29" l="1"/>
  <c r="I3" i="29"/>
  <c r="U3" i="29"/>
  <c r="Y3" i="29"/>
  <c r="G3" i="29"/>
  <c r="K3" i="29"/>
  <c r="K29" i="29" l="1"/>
  <c r="K26" i="29"/>
  <c r="K21" i="29"/>
  <c r="U189" i="29" l="1"/>
  <c r="M189" i="29"/>
  <c r="W156" i="29" l="1"/>
  <c r="M154" i="29"/>
  <c r="M155" i="29"/>
  <c r="M156" i="29"/>
  <c r="M162" i="29" l="1"/>
  <c r="M163" i="29"/>
  <c r="M164" i="29"/>
  <c r="M166" i="29"/>
  <c r="M167" i="29"/>
  <c r="M173" i="29" s="1"/>
  <c r="U187" i="29" l="1"/>
  <c r="I177" i="29"/>
  <c r="I178" i="29"/>
  <c r="I180" i="29"/>
  <c r="I181" i="29"/>
  <c r="I182" i="29"/>
  <c r="I183" i="29"/>
  <c r="I184" i="29"/>
  <c r="I186" i="29"/>
  <c r="I189" i="29"/>
  <c r="I193" i="29"/>
  <c r="I175" i="29"/>
  <c r="Y176" i="29"/>
  <c r="Y177" i="29"/>
  <c r="Y178" i="29"/>
  <c r="Y180" i="29"/>
  <c r="Y181" i="29"/>
  <c r="Y182" i="29"/>
  <c r="Y183" i="29"/>
  <c r="Y184" i="29"/>
  <c r="Y186" i="29"/>
  <c r="Y187" i="29"/>
  <c r="Y188" i="29"/>
  <c r="Y189" i="29"/>
  <c r="Y190" i="29"/>
  <c r="Y191" i="29"/>
  <c r="Y193" i="29"/>
  <c r="W176" i="29"/>
  <c r="W177" i="29"/>
  <c r="W178" i="29"/>
  <c r="W180" i="29"/>
  <c r="W181" i="29"/>
  <c r="W182" i="29"/>
  <c r="W183" i="29"/>
  <c r="W184" i="29"/>
  <c r="W186" i="29"/>
  <c r="W187" i="29"/>
  <c r="W188" i="29"/>
  <c r="W189" i="29"/>
  <c r="W190" i="29"/>
  <c r="W191" i="29"/>
  <c r="W193" i="29"/>
  <c r="U176" i="29"/>
  <c r="U177" i="29"/>
  <c r="U178" i="29"/>
  <c r="U180" i="29"/>
  <c r="U181" i="29"/>
  <c r="U182" i="29"/>
  <c r="U183" i="29"/>
  <c r="U184" i="29"/>
  <c r="U186" i="29"/>
  <c r="U188" i="29"/>
  <c r="U190" i="29"/>
  <c r="U191" i="29"/>
  <c r="U193" i="29"/>
  <c r="M176" i="29"/>
  <c r="M177" i="29"/>
  <c r="M178" i="29"/>
  <c r="M180" i="29"/>
  <c r="M181" i="29"/>
  <c r="M182" i="29"/>
  <c r="M183" i="29"/>
  <c r="M184" i="29"/>
  <c r="M186" i="29"/>
  <c r="M187" i="29"/>
  <c r="M188" i="29"/>
  <c r="M190" i="29"/>
  <c r="M191" i="29"/>
  <c r="M193" i="29"/>
  <c r="M175" i="29"/>
  <c r="K177" i="29"/>
  <c r="K178" i="29"/>
  <c r="K180" i="29"/>
  <c r="K181" i="29"/>
  <c r="K182" i="29"/>
  <c r="K183" i="29"/>
  <c r="K184" i="29"/>
  <c r="K186" i="29"/>
  <c r="K189" i="29"/>
  <c r="K190" i="29"/>
  <c r="K193" i="29"/>
  <c r="I190" i="29"/>
  <c r="G176" i="29"/>
  <c r="G177" i="29"/>
  <c r="G178" i="29"/>
  <c r="G180" i="29"/>
  <c r="G181" i="29"/>
  <c r="G182" i="29"/>
  <c r="G183" i="29"/>
  <c r="G184" i="29"/>
  <c r="G186" i="29"/>
  <c r="G187" i="29"/>
  <c r="G188" i="29"/>
  <c r="G189" i="29"/>
  <c r="G190" i="29"/>
  <c r="G191" i="29"/>
  <c r="G193" i="29"/>
  <c r="G175" i="29"/>
  <c r="M215" i="29" l="1"/>
  <c r="U174" i="29"/>
  <c r="G174" i="29"/>
  <c r="W174" i="29"/>
  <c r="Y174" i="29"/>
  <c r="M174" i="29"/>
  <c r="M32" i="29" l="1"/>
  <c r="M203" i="29"/>
  <c r="M54" i="29" l="1"/>
  <c r="M90" i="29"/>
  <c r="M91" i="29"/>
  <c r="M92" i="29"/>
  <c r="M94" i="29"/>
  <c r="M95" i="29"/>
  <c r="M96" i="29"/>
  <c r="M97" i="29"/>
  <c r="M98" i="29"/>
  <c r="M99" i="29"/>
  <c r="M100" i="29"/>
  <c r="Y53" i="29" l="1"/>
  <c r="W53" i="29"/>
  <c r="G53" i="29"/>
  <c r="U53" i="29"/>
  <c r="M53" i="29"/>
  <c r="K53" i="29"/>
  <c r="M139" i="29"/>
  <c r="M140" i="29"/>
  <c r="M142" i="29"/>
  <c r="M143" i="29"/>
  <c r="M145" i="29"/>
  <c r="M146" i="29"/>
  <c r="M148" i="29"/>
  <c r="M137" i="29"/>
  <c r="M136" i="29"/>
  <c r="M112" i="29" l="1"/>
  <c r="I206" i="29" l="1"/>
  <c r="K205" i="29"/>
  <c r="K206" i="29"/>
  <c r="K207" i="29"/>
  <c r="K204" i="29"/>
  <c r="M205" i="29"/>
  <c r="M206" i="29"/>
  <c r="M207" i="29"/>
  <c r="M204" i="29"/>
  <c r="Y206" i="29"/>
  <c r="W206" i="29"/>
  <c r="U206" i="29"/>
  <c r="G206" i="29"/>
  <c r="I212" i="29" l="1"/>
  <c r="M210" i="29"/>
  <c r="M211" i="29"/>
  <c r="M209" i="29"/>
  <c r="K212" i="29"/>
  <c r="G212" i="29"/>
  <c r="U212" i="29"/>
  <c r="W212" i="29"/>
  <c r="Y212" i="29"/>
  <c r="M217" i="29" l="1"/>
  <c r="M121" i="29" l="1"/>
  <c r="M122" i="29"/>
  <c r="M124" i="29"/>
  <c r="M125" i="29"/>
  <c r="M127" i="29"/>
  <c r="M128" i="29"/>
  <c r="U119" i="29"/>
  <c r="M119" i="29" l="1"/>
  <c r="M130" i="29"/>
  <c r="G119" i="29"/>
  <c r="M131" i="29" l="1"/>
  <c r="M152" i="29" l="1"/>
  <c r="K121" i="29"/>
  <c r="Y32" i="29" l="1"/>
  <c r="Y54" i="29"/>
  <c r="Y78" i="29"/>
  <c r="Y90" i="29"/>
  <c r="Y91" i="29"/>
  <c r="Y92" i="29"/>
  <c r="Y94" i="29"/>
  <c r="Y95" i="29"/>
  <c r="Y96" i="29"/>
  <c r="Y97" i="29"/>
  <c r="Y98" i="29"/>
  <c r="Y99" i="29"/>
  <c r="Y100" i="29"/>
  <c r="Y112" i="29"/>
  <c r="Y119" i="29"/>
  <c r="Y121" i="29"/>
  <c r="Y122" i="29"/>
  <c r="Y124" i="29"/>
  <c r="Y125" i="29"/>
  <c r="Y127" i="29"/>
  <c r="Y128" i="29"/>
  <c r="Y136" i="29"/>
  <c r="Y137" i="29"/>
  <c r="Y139" i="29"/>
  <c r="Y140" i="29"/>
  <c r="Y142" i="29"/>
  <c r="Y143" i="29"/>
  <c r="Y145" i="29"/>
  <c r="Y146" i="29"/>
  <c r="Y148" i="29"/>
  <c r="Y154" i="29"/>
  <c r="Y155" i="29"/>
  <c r="Y156" i="29"/>
  <c r="Y162" i="29"/>
  <c r="Y163" i="29"/>
  <c r="Y164" i="29"/>
  <c r="Y166" i="29"/>
  <c r="Y167" i="29"/>
  <c r="Y173" i="29" s="1"/>
  <c r="Y175" i="29"/>
  <c r="Y200" i="29"/>
  <c r="Y203" i="29"/>
  <c r="Y204" i="29"/>
  <c r="Y205" i="29"/>
  <c r="Y207" i="29"/>
  <c r="Y209" i="29"/>
  <c r="Y210" i="29"/>
  <c r="Y211" i="29"/>
  <c r="W32" i="29"/>
  <c r="W54" i="29"/>
  <c r="W78" i="29"/>
  <c r="W90" i="29"/>
  <c r="W91" i="29"/>
  <c r="W92" i="29"/>
  <c r="W94" i="29"/>
  <c r="W95" i="29"/>
  <c r="W96" i="29"/>
  <c r="W97" i="29"/>
  <c r="W98" i="29"/>
  <c r="W99" i="29"/>
  <c r="W100" i="29"/>
  <c r="W112" i="29"/>
  <c r="W119" i="29"/>
  <c r="W121" i="29"/>
  <c r="W122" i="29"/>
  <c r="W124" i="29"/>
  <c r="W125" i="29"/>
  <c r="W127" i="29"/>
  <c r="W128" i="29"/>
  <c r="W136" i="29"/>
  <c r="W137" i="29"/>
  <c r="W139" i="29"/>
  <c r="W140" i="29"/>
  <c r="W142" i="29"/>
  <c r="W143" i="29"/>
  <c r="W145" i="29"/>
  <c r="W146" i="29"/>
  <c r="W148" i="29"/>
  <c r="W152" i="29"/>
  <c r="W154" i="29"/>
  <c r="W155" i="29"/>
  <c r="W162" i="29"/>
  <c r="W163" i="29"/>
  <c r="W164" i="29"/>
  <c r="W166" i="29"/>
  <c r="W167" i="29"/>
  <c r="W173" i="29" s="1"/>
  <c r="W175" i="29"/>
  <c r="W200" i="29"/>
  <c r="W203" i="29"/>
  <c r="W204" i="29"/>
  <c r="W205" i="29"/>
  <c r="W207" i="29"/>
  <c r="W209" i="29"/>
  <c r="W210" i="29"/>
  <c r="W211" i="29"/>
  <c r="U32" i="29"/>
  <c r="U54" i="29"/>
  <c r="U78" i="29"/>
  <c r="U90" i="29"/>
  <c r="U91" i="29"/>
  <c r="U92" i="29"/>
  <c r="U94" i="29"/>
  <c r="U95" i="29"/>
  <c r="U96" i="29"/>
  <c r="U97" i="29"/>
  <c r="U98" i="29"/>
  <c r="U99" i="29"/>
  <c r="U100" i="29"/>
  <c r="U112" i="29"/>
  <c r="U121" i="29"/>
  <c r="U122" i="29"/>
  <c r="U124" i="29"/>
  <c r="U125" i="29"/>
  <c r="U127" i="29"/>
  <c r="U128" i="29"/>
  <c r="U136" i="29"/>
  <c r="U137" i="29"/>
  <c r="U139" i="29"/>
  <c r="U140" i="29"/>
  <c r="U142" i="29"/>
  <c r="U143" i="29"/>
  <c r="U145" i="29"/>
  <c r="U146" i="29"/>
  <c r="U148" i="29"/>
  <c r="U152" i="29"/>
  <c r="U154" i="29"/>
  <c r="U155" i="29"/>
  <c r="U156" i="29"/>
  <c r="U162" i="29"/>
  <c r="U163" i="29"/>
  <c r="U164" i="29"/>
  <c r="U166" i="29"/>
  <c r="U167" i="29"/>
  <c r="U173" i="29" s="1"/>
  <c r="U175" i="29"/>
  <c r="U200" i="29"/>
  <c r="U203" i="29"/>
  <c r="U204" i="29"/>
  <c r="U205" i="29"/>
  <c r="U207" i="29"/>
  <c r="U209" i="29"/>
  <c r="U210" i="29"/>
  <c r="U211" i="29"/>
  <c r="K32" i="29"/>
  <c r="K54" i="29"/>
  <c r="K78" i="29"/>
  <c r="K90" i="29"/>
  <c r="K95" i="29"/>
  <c r="K96" i="29"/>
  <c r="K112" i="29"/>
  <c r="K119" i="29"/>
  <c r="K122" i="29"/>
  <c r="K136" i="29"/>
  <c r="K137" i="29"/>
  <c r="K139" i="29"/>
  <c r="K140" i="29"/>
  <c r="K143" i="29"/>
  <c r="K145" i="29"/>
  <c r="K146" i="29"/>
  <c r="K148" i="29"/>
  <c r="K152" i="29"/>
  <c r="K154" i="29"/>
  <c r="K155" i="29"/>
  <c r="K156" i="29"/>
  <c r="K162" i="29"/>
  <c r="K163" i="29"/>
  <c r="K164" i="29"/>
  <c r="K166" i="29"/>
  <c r="K167" i="29"/>
  <c r="K173" i="29" s="1"/>
  <c r="K175" i="29"/>
  <c r="K200" i="29"/>
  <c r="K203" i="29"/>
  <c r="K209" i="29"/>
  <c r="K210" i="29"/>
  <c r="K211" i="29"/>
  <c r="G32" i="29"/>
  <c r="G54" i="29"/>
  <c r="G78" i="29"/>
  <c r="G90" i="29"/>
  <c r="G91" i="29"/>
  <c r="G92" i="29"/>
  <c r="G94" i="29"/>
  <c r="G95" i="29"/>
  <c r="G96" i="29"/>
  <c r="G97" i="29"/>
  <c r="G98" i="29"/>
  <c r="G99" i="29"/>
  <c r="G112" i="29"/>
  <c r="G121" i="29"/>
  <c r="G122" i="29"/>
  <c r="G124" i="29"/>
  <c r="G125" i="29"/>
  <c r="G127" i="29"/>
  <c r="G128" i="29"/>
  <c r="G136" i="29"/>
  <c r="G137" i="29"/>
  <c r="G139" i="29"/>
  <c r="G140" i="29"/>
  <c r="G142" i="29"/>
  <c r="G143" i="29"/>
  <c r="G145" i="29"/>
  <c r="G146" i="29"/>
  <c r="G148" i="29"/>
  <c r="G152" i="29"/>
  <c r="G154" i="29"/>
  <c r="G155" i="29"/>
  <c r="G156" i="29"/>
  <c r="G162" i="29"/>
  <c r="G163" i="29"/>
  <c r="G164" i="29"/>
  <c r="G166" i="29"/>
  <c r="G167" i="29"/>
  <c r="G173" i="29" s="1"/>
  <c r="G200" i="29"/>
  <c r="G203" i="29"/>
  <c r="G204" i="29"/>
  <c r="G205" i="29"/>
  <c r="G207" i="29"/>
  <c r="G209" i="29"/>
  <c r="G210" i="29"/>
  <c r="G211" i="29"/>
  <c r="I164" i="29" l="1"/>
  <c r="M172" i="29" l="1"/>
  <c r="M161" i="29"/>
  <c r="M171" i="29"/>
  <c r="M170" i="29"/>
  <c r="I167" i="29"/>
  <c r="I173" i="29" s="1"/>
  <c r="I170" i="29"/>
  <c r="I163" i="29"/>
  <c r="I171" i="29"/>
  <c r="I166" i="29"/>
  <c r="I172" i="29"/>
  <c r="I162" i="29"/>
  <c r="I161" i="29"/>
  <c r="U161" i="29"/>
  <c r="K161" i="29"/>
  <c r="K171" i="29"/>
  <c r="W161" i="29"/>
  <c r="W170" i="29"/>
  <c r="Y170" i="29"/>
  <c r="U170" i="29"/>
  <c r="K172" i="29"/>
  <c r="G161" i="29"/>
  <c r="Y161" i="29"/>
  <c r="G170" i="29"/>
  <c r="Y171" i="29"/>
  <c r="U171" i="29"/>
  <c r="W171" i="29"/>
  <c r="K170" i="29"/>
  <c r="G171" i="29"/>
  <c r="W172" i="29"/>
  <c r="U172" i="29"/>
  <c r="Y172" i="29"/>
  <c r="G172" i="29"/>
  <c r="M169" i="29" l="1"/>
  <c r="I169" i="29"/>
  <c r="U169" i="29"/>
  <c r="Y169" i="29"/>
  <c r="W169" i="29"/>
  <c r="G169" i="29"/>
  <c r="K169" i="29"/>
  <c r="M117" i="29" l="1"/>
  <c r="M115" i="29"/>
  <c r="K117" i="29"/>
  <c r="U115" i="29"/>
  <c r="G115" i="29"/>
  <c r="U117" i="29"/>
  <c r="Y117" i="29"/>
  <c r="Y115" i="29"/>
  <c r="W117" i="29"/>
  <c r="G117" i="29"/>
  <c r="W115" i="29"/>
  <c r="K115" i="29"/>
  <c r="M66" i="29" l="1"/>
  <c r="M75" i="29"/>
  <c r="M72" i="29"/>
  <c r="M69" i="29"/>
  <c r="M103" i="29"/>
  <c r="M80" i="29"/>
  <c r="M105" i="29"/>
  <c r="M83" i="29"/>
  <c r="M104" i="29"/>
  <c r="M102" i="29"/>
  <c r="M86" i="29"/>
  <c r="Y104" i="29"/>
  <c r="U104" i="29"/>
  <c r="Y102" i="29"/>
  <c r="U102" i="29"/>
  <c r="K69" i="29"/>
  <c r="G66" i="29"/>
  <c r="G105" i="29"/>
  <c r="Y105" i="29"/>
  <c r="Y103" i="29"/>
  <c r="G69" i="29"/>
  <c r="G104" i="29"/>
  <c r="W105" i="29"/>
  <c r="W104" i="29"/>
  <c r="W103" i="29"/>
  <c r="W102" i="29"/>
  <c r="U105" i="29"/>
  <c r="U103" i="29"/>
  <c r="G103" i="29"/>
  <c r="G102" i="29"/>
  <c r="K102" i="29"/>
  <c r="M101" i="29" l="1"/>
  <c r="Y101" i="29"/>
  <c r="G101" i="29"/>
  <c r="W101" i="29"/>
  <c r="U101" i="29"/>
  <c r="I204" i="29"/>
  <c r="I205" i="29"/>
  <c r="I207" i="29"/>
  <c r="I210" i="29"/>
  <c r="I211" i="29"/>
  <c r="I209" i="29" l="1"/>
  <c r="Y215" i="29" l="1"/>
  <c r="U215" i="29"/>
  <c r="I215" i="29"/>
  <c r="G215" i="29"/>
  <c r="W215" i="29"/>
  <c r="G213" i="29"/>
  <c r="K215" i="29"/>
  <c r="W213" i="29"/>
  <c r="U213" i="29"/>
  <c r="Y213" i="29"/>
  <c r="K213" i="29"/>
  <c r="I213" i="29"/>
  <c r="I200" i="29"/>
  <c r="I203" i="29"/>
  <c r="K208" i="29" l="1"/>
  <c r="M213" i="29"/>
  <c r="I208" i="29"/>
  <c r="M208" i="29"/>
  <c r="U199" i="29"/>
  <c r="U208" i="29"/>
  <c r="Y199" i="29"/>
  <c r="W208" i="29"/>
  <c r="Y217" i="29"/>
  <c r="W217" i="29"/>
  <c r="G217" i="29"/>
  <c r="Y208" i="29"/>
  <c r="U217" i="29"/>
  <c r="K217" i="29"/>
  <c r="K199" i="29"/>
  <c r="G199" i="29"/>
  <c r="G208" i="29"/>
  <c r="W199" i="29"/>
  <c r="I217" i="29"/>
  <c r="M199" i="29" l="1"/>
  <c r="I199" i="29"/>
  <c r="W214" i="29"/>
  <c r="U214" i="29"/>
  <c r="G214" i="29"/>
  <c r="Y214" i="29"/>
  <c r="G221" i="29" l="1"/>
  <c r="M214" i="29"/>
  <c r="M160" i="29"/>
  <c r="M159" i="29"/>
  <c r="M153" i="29"/>
  <c r="M158" i="29"/>
  <c r="Y218" i="29"/>
  <c r="G218" i="29"/>
  <c r="U218" i="29"/>
  <c r="W218" i="29"/>
  <c r="K158" i="29"/>
  <c r="G158" i="29"/>
  <c r="K159" i="29"/>
  <c r="G159" i="29"/>
  <c r="Y158" i="29"/>
  <c r="W158" i="29"/>
  <c r="U158" i="29"/>
  <c r="W160" i="29"/>
  <c r="Y160" i="29"/>
  <c r="U160" i="29"/>
  <c r="G160" i="29"/>
  <c r="K160" i="29"/>
  <c r="W159" i="29"/>
  <c r="U159" i="29"/>
  <c r="Y159" i="29"/>
  <c r="G153" i="29"/>
  <c r="M221" i="29" l="1"/>
  <c r="U221" i="29"/>
  <c r="W221" i="29"/>
  <c r="M218" i="29"/>
  <c r="M157" i="29"/>
  <c r="M135" i="29"/>
  <c r="M138" i="29"/>
  <c r="M144" i="29"/>
  <c r="M141" i="29"/>
  <c r="K157" i="29"/>
  <c r="G157" i="29"/>
  <c r="U157" i="29"/>
  <c r="W157" i="29"/>
  <c r="Y157" i="29"/>
  <c r="M123" i="29" l="1"/>
  <c r="M120" i="29"/>
  <c r="M126" i="29"/>
  <c r="M109" i="29" l="1"/>
  <c r="Y109" i="29"/>
  <c r="K109" i="29"/>
  <c r="U109" i="29"/>
  <c r="G109" i="29"/>
  <c r="W109" i="29"/>
  <c r="M106" i="29" l="1"/>
  <c r="K106" i="29"/>
  <c r="Y106" i="29"/>
  <c r="U106" i="29"/>
  <c r="G106" i="29"/>
  <c r="W106" i="29"/>
  <c r="K58" i="29" l="1"/>
  <c r="W58" i="29"/>
  <c r="M58" i="29"/>
  <c r="Y58" i="29"/>
  <c r="U58" i="29"/>
  <c r="G58" i="29"/>
  <c r="U55" i="29"/>
  <c r="M55" i="29"/>
  <c r="M64" i="29"/>
  <c r="K65" i="29"/>
  <c r="K55" i="29"/>
  <c r="Y55" i="29"/>
  <c r="G64" i="29"/>
  <c r="Y64" i="29"/>
  <c r="Y65" i="29"/>
  <c r="G55" i="29"/>
  <c r="W55" i="29"/>
  <c r="W65" i="29"/>
  <c r="W64" i="29"/>
  <c r="G65" i="29"/>
  <c r="K64" i="29"/>
  <c r="U65" i="29"/>
  <c r="U64" i="29"/>
  <c r="I43" i="29"/>
  <c r="I47" i="29"/>
  <c r="K48" i="29" l="1"/>
  <c r="W48" i="29"/>
  <c r="M48" i="29"/>
  <c r="Y48" i="29"/>
  <c r="U48" i="29"/>
  <c r="G48" i="29"/>
  <c r="K44" i="29"/>
  <c r="G44" i="29"/>
  <c r="Y44" i="29"/>
  <c r="W44" i="29"/>
  <c r="U44" i="29"/>
  <c r="M44" i="29"/>
  <c r="K40" i="29"/>
  <c r="Y40" i="29"/>
  <c r="U40" i="29"/>
  <c r="G40" i="29"/>
  <c r="W40" i="29"/>
  <c r="M40" i="29"/>
  <c r="M65" i="29"/>
  <c r="M51" i="29"/>
  <c r="M52" i="29"/>
  <c r="Y37" i="29"/>
  <c r="M37" i="29"/>
  <c r="K37" i="29"/>
  <c r="I53" i="29"/>
  <c r="M63" i="29"/>
  <c r="I37" i="29"/>
  <c r="I44" i="29"/>
  <c r="I40" i="29"/>
  <c r="I48" i="29"/>
  <c r="I52" i="29"/>
  <c r="W37" i="29"/>
  <c r="G37" i="29"/>
  <c r="G63" i="29"/>
  <c r="Y63" i="29"/>
  <c r="G52" i="29"/>
  <c r="W63" i="29"/>
  <c r="U37" i="29"/>
  <c r="K52" i="29"/>
  <c r="U63" i="29"/>
  <c r="K63" i="29"/>
  <c r="U29" i="29" l="1"/>
  <c r="M29" i="29"/>
  <c r="G29" i="29"/>
  <c r="Y29" i="29"/>
  <c r="W29" i="29"/>
  <c r="Y26" i="29"/>
  <c r="M26" i="29"/>
  <c r="G26" i="29"/>
  <c r="W26" i="29"/>
  <c r="U26" i="29"/>
  <c r="W21" i="29"/>
  <c r="M21" i="29"/>
  <c r="G21" i="29"/>
  <c r="Y21" i="29"/>
  <c r="U21" i="29"/>
  <c r="M36" i="29"/>
  <c r="M34" i="29"/>
  <c r="M15" i="29"/>
  <c r="G51" i="29"/>
  <c r="I51" i="29"/>
  <c r="G36" i="29"/>
  <c r="Y36" i="29"/>
  <c r="U36" i="29"/>
  <c r="K34" i="29"/>
  <c r="Y34" i="29"/>
  <c r="G34" i="29"/>
  <c r="W36" i="29"/>
  <c r="W34" i="29"/>
  <c r="W15" i="29"/>
  <c r="U34" i="29"/>
  <c r="K36" i="29"/>
  <c r="U15" i="29"/>
  <c r="Y15" i="29"/>
  <c r="K51" i="29"/>
  <c r="M33" i="29" l="1"/>
  <c r="W33" i="29"/>
  <c r="G33" i="29"/>
  <c r="U33" i="29"/>
  <c r="K33" i="29"/>
  <c r="Y33" i="29"/>
  <c r="M219" i="29" l="1"/>
  <c r="U219" i="29"/>
  <c r="W219" i="29"/>
  <c r="Y219" i="29"/>
  <c r="G219" i="29"/>
  <c r="M13" i="29"/>
  <c r="M14" i="29"/>
  <c r="G13" i="29"/>
  <c r="G14" i="29"/>
  <c r="I32" i="29"/>
  <c r="I54" i="29"/>
  <c r="I61" i="29"/>
  <c r="I62" i="29"/>
  <c r="I90" i="29"/>
  <c r="I95" i="29"/>
  <c r="I96" i="29"/>
  <c r="I119" i="29"/>
  <c r="I122" i="29"/>
  <c r="I140" i="29"/>
  <c r="I143" i="29"/>
  <c r="I146" i="29"/>
  <c r="M12" i="29" l="1"/>
  <c r="I78" i="29"/>
  <c r="I21" i="29"/>
  <c r="I26" i="29"/>
  <c r="I29" i="29"/>
  <c r="I112" i="29"/>
  <c r="I121" i="29"/>
  <c r="I154" i="29"/>
  <c r="I139" i="29"/>
  <c r="I137" i="29"/>
  <c r="I155" i="29"/>
  <c r="I145" i="29"/>
  <c r="I156" i="29"/>
  <c r="I148" i="29"/>
  <c r="I136" i="29"/>
  <c r="I58" i="29"/>
  <c r="G12" i="29"/>
  <c r="I115" i="29"/>
  <c r="I160" i="29" l="1"/>
  <c r="I159" i="29"/>
  <c r="I33" i="29"/>
  <c r="I102" i="29"/>
  <c r="I117" i="29"/>
  <c r="I152" i="29"/>
  <c r="I157" i="29"/>
  <c r="I158" i="29"/>
  <c r="I63" i="29"/>
  <c r="I221" i="29" l="1"/>
  <c r="K221" i="29"/>
  <c r="I153" i="29" l="1"/>
  <c r="K153" i="29"/>
  <c r="U153" i="29" l="1"/>
  <c r="W153" i="29"/>
  <c r="Y153" i="29"/>
  <c r="G144" i="29"/>
  <c r="U144" i="29"/>
  <c r="W144" i="29"/>
  <c r="Y144" i="29"/>
  <c r="G141" i="29"/>
  <c r="U141" i="29"/>
  <c r="W141" i="29"/>
  <c r="Y141" i="29"/>
  <c r="G138" i="29"/>
  <c r="U138" i="29"/>
  <c r="W138" i="29"/>
  <c r="G135" i="29"/>
  <c r="U135" i="29"/>
  <c r="W135" i="29"/>
  <c r="Y135" i="29"/>
  <c r="G126" i="29"/>
  <c r="U126" i="29"/>
  <c r="W126" i="29"/>
  <c r="Y126" i="29"/>
  <c r="G123" i="29"/>
  <c r="U123" i="29"/>
  <c r="W123" i="29"/>
  <c r="Y123" i="29"/>
  <c r="G120" i="29"/>
  <c r="U120" i="29"/>
  <c r="W120" i="29"/>
  <c r="Y120" i="29"/>
  <c r="G86" i="29"/>
  <c r="U86" i="29"/>
  <c r="W86" i="29"/>
  <c r="Y86" i="29"/>
  <c r="G83" i="29"/>
  <c r="U83" i="29"/>
  <c r="W83" i="29"/>
  <c r="Y83" i="29"/>
  <c r="G80" i="29"/>
  <c r="U80" i="29"/>
  <c r="W80" i="29"/>
  <c r="Y80" i="29"/>
  <c r="G75" i="29"/>
  <c r="U75" i="29"/>
  <c r="W75" i="29"/>
  <c r="Y75" i="29"/>
  <c r="U72" i="29"/>
  <c r="W72" i="29"/>
  <c r="Y72" i="29"/>
  <c r="U69" i="29"/>
  <c r="W69" i="29"/>
  <c r="Y69" i="29"/>
  <c r="K66" i="29"/>
  <c r="U66" i="29"/>
  <c r="W66" i="29"/>
  <c r="Y66" i="29"/>
  <c r="I64" i="29"/>
  <c r="I55" i="29"/>
  <c r="U52" i="29"/>
  <c r="W52" i="29"/>
  <c r="Y52" i="29"/>
  <c r="K18" i="29"/>
  <c r="G15" i="29"/>
  <c r="U220" i="29" l="1"/>
  <c r="M220" i="29"/>
  <c r="Y220" i="29"/>
  <c r="W220" i="29"/>
  <c r="K220" i="29"/>
  <c r="G220" i="29"/>
  <c r="I220" i="29"/>
  <c r="Y18" i="29"/>
  <c r="U18" i="29"/>
  <c r="W18" i="29"/>
  <c r="U116" i="29"/>
  <c r="Y12" i="29"/>
  <c r="M18" i="29"/>
  <c r="W51" i="29"/>
  <c r="M150" i="29"/>
  <c r="M151" i="29"/>
  <c r="Y138" i="29"/>
  <c r="Y221" i="29"/>
  <c r="M116" i="29"/>
  <c r="U13" i="29"/>
  <c r="U14" i="29"/>
  <c r="Y151" i="29"/>
  <c r="W14" i="29"/>
  <c r="I36" i="29"/>
  <c r="I129" i="29"/>
  <c r="Y13" i="29"/>
  <c r="K13" i="29"/>
  <c r="W13" i="29"/>
  <c r="Y14" i="29"/>
  <c r="K14" i="29"/>
  <c r="U151" i="29"/>
  <c r="Y131" i="29"/>
  <c r="G151" i="29"/>
  <c r="U131" i="29"/>
  <c r="K131" i="29"/>
  <c r="K86" i="29"/>
  <c r="K120" i="29"/>
  <c r="G131" i="29"/>
  <c r="W131" i="29"/>
  <c r="W151" i="29"/>
  <c r="G18" i="29"/>
  <c r="K15" i="29"/>
  <c r="K75" i="29"/>
  <c r="Y116" i="29"/>
  <c r="W130" i="29"/>
  <c r="Y150" i="29"/>
  <c r="G72" i="29"/>
  <c r="K72" i="29"/>
  <c r="W116" i="29"/>
  <c r="I116" i="29"/>
  <c r="G116" i="29"/>
  <c r="K116" i="29"/>
  <c r="U130" i="29"/>
  <c r="K130" i="29"/>
  <c r="K135" i="29"/>
  <c r="K138" i="29"/>
  <c r="K141" i="29"/>
  <c r="K144" i="29"/>
  <c r="W150" i="29"/>
  <c r="K150" i="29"/>
  <c r="Y130" i="29"/>
  <c r="K80" i="29"/>
  <c r="K83" i="29"/>
  <c r="G130" i="29"/>
  <c r="U150" i="29"/>
  <c r="G150" i="29"/>
  <c r="K151" i="29"/>
  <c r="I131" i="29"/>
  <c r="I144" i="29"/>
  <c r="W12" i="29"/>
  <c r="I130" i="29"/>
  <c r="I135" i="29"/>
  <c r="U51" i="29"/>
  <c r="I69" i="29"/>
  <c r="I83" i="29"/>
  <c r="U12" i="29"/>
  <c r="Y51" i="29"/>
  <c r="I138" i="29"/>
  <c r="I141" i="29"/>
  <c r="I15" i="29"/>
  <c r="I13" i="29"/>
  <c r="I151" i="29"/>
  <c r="I80" i="29"/>
  <c r="I18" i="29"/>
  <c r="I65" i="29"/>
  <c r="I75" i="29"/>
  <c r="I109" i="29"/>
  <c r="I150" i="29"/>
  <c r="I72" i="29"/>
  <c r="I86" i="29"/>
  <c r="I106" i="29"/>
  <c r="I120" i="29"/>
  <c r="I14" i="29"/>
  <c r="I66" i="29"/>
  <c r="W223" i="29" l="1"/>
  <c r="M223" i="29"/>
  <c r="G223" i="29"/>
  <c r="Y223" i="29"/>
  <c r="U223" i="29"/>
  <c r="Y149" i="29"/>
  <c r="Y152" i="29"/>
  <c r="M114" i="29"/>
  <c r="M129" i="29"/>
  <c r="M149" i="29"/>
  <c r="K129" i="29"/>
  <c r="K114" i="29"/>
  <c r="I34" i="29"/>
  <c r="K149" i="29"/>
  <c r="W114" i="29"/>
  <c r="Y114" i="29"/>
  <c r="W129" i="29"/>
  <c r="I12" i="29"/>
  <c r="K12" i="29"/>
  <c r="G114" i="29"/>
  <c r="Y129" i="29"/>
  <c r="U129" i="29"/>
  <c r="U149" i="29"/>
  <c r="W149" i="29"/>
  <c r="U114" i="29"/>
  <c r="G129" i="29"/>
  <c r="G149" i="29"/>
  <c r="I114" i="29"/>
  <c r="I149" i="29"/>
  <c r="Y132" i="29" l="1"/>
  <c r="U132" i="29"/>
  <c r="G132" i="29"/>
  <c r="W132" i="29"/>
  <c r="M132" i="29"/>
  <c r="I91" i="29" l="1"/>
  <c r="K91" i="29" l="1"/>
  <c r="I92" i="29"/>
  <c r="I103" i="29"/>
  <c r="K92" i="29"/>
  <c r="K103" i="29" l="1"/>
  <c r="I94" i="29" l="1"/>
  <c r="K94" i="29" l="1"/>
  <c r="K104" i="29"/>
  <c r="I104" i="29"/>
  <c r="I97" i="29" l="1"/>
  <c r="K97" i="29"/>
  <c r="I98" i="29"/>
  <c r="K98" i="29"/>
  <c r="I99" i="29"/>
  <c r="K99" i="29"/>
  <c r="I100" i="29"/>
  <c r="K100" i="29"/>
  <c r="I105" i="29"/>
  <c r="K101" i="29" l="1"/>
  <c r="I101" i="29"/>
  <c r="K105" i="29" l="1"/>
  <c r="I124" i="29" l="1"/>
  <c r="K124" i="29"/>
  <c r="I125" i="29"/>
  <c r="K125" i="29"/>
  <c r="I123" i="29"/>
  <c r="I128" i="29"/>
  <c r="K128" i="29"/>
  <c r="I127" i="29"/>
  <c r="K126" i="29"/>
  <c r="K127" i="29"/>
  <c r="K123" i="29" l="1"/>
  <c r="I126" i="29"/>
  <c r="K176" i="29"/>
  <c r="I176" i="29"/>
  <c r="K174" i="29"/>
  <c r="I174" i="29" l="1"/>
  <c r="I219" i="29" l="1"/>
  <c r="K219" i="29"/>
  <c r="I196" i="29"/>
  <c r="I218" i="29"/>
  <c r="I214" i="29"/>
  <c r="I223" i="29" l="1"/>
  <c r="K223" i="29"/>
  <c r="K194" i="29"/>
  <c r="I194" i="29"/>
  <c r="K196" i="29"/>
  <c r="K214" i="29" l="1"/>
  <c r="K218" i="29"/>
</calcChain>
</file>

<file path=xl/sharedStrings.xml><?xml version="1.0" encoding="utf-8"?>
<sst xmlns="http://schemas.openxmlformats.org/spreadsheetml/2006/main" count="398" uniqueCount="166">
  <si>
    <t>№</t>
  </si>
  <si>
    <t>ФАКУЛЬТЕТ/ ИНСТИТУТ</t>
  </si>
  <si>
    <t>Декрет</t>
  </si>
  <si>
    <t>Служба в ВС</t>
  </si>
  <si>
    <t>Свой бизнес</t>
  </si>
  <si>
    <t>чел.</t>
  </si>
  <si>
    <t>%</t>
  </si>
  <si>
    <t>Химия</t>
  </si>
  <si>
    <t>Математика</t>
  </si>
  <si>
    <t>Прикладная математика и информатика</t>
  </si>
  <si>
    <t>Механика и математическое моделирование</t>
  </si>
  <si>
    <t>Математика и компьютерные науки</t>
  </si>
  <si>
    <t>Фундаментальная информатика и информационные технологии</t>
  </si>
  <si>
    <t>Прикладная информатика</t>
  </si>
  <si>
    <t>Программная инженерия</t>
  </si>
  <si>
    <t>Социология</t>
  </si>
  <si>
    <t>Социальная работа</t>
  </si>
  <si>
    <t>Психология</t>
  </si>
  <si>
    <t>Управление персоналом</t>
  </si>
  <si>
    <t>Юриспруденция</t>
  </si>
  <si>
    <t>Документоведение и архивоведение</t>
  </si>
  <si>
    <t>Судебная экспертиза</t>
  </si>
  <si>
    <t xml:space="preserve">Компьютерные системы и комплексы </t>
  </si>
  <si>
    <t>Технология машиностроения</t>
  </si>
  <si>
    <t>Менеджмент</t>
  </si>
  <si>
    <t>Экономика</t>
  </si>
  <si>
    <t>Международные отношения (МО)</t>
  </si>
  <si>
    <t>Туризм</t>
  </si>
  <si>
    <t xml:space="preserve">История </t>
  </si>
  <si>
    <t>Реклама и связи с общественностью</t>
  </si>
  <si>
    <t xml:space="preserve">Политология </t>
  </si>
  <si>
    <t>Радиофизика</t>
  </si>
  <si>
    <t>Специальные радиотехнические системы</t>
  </si>
  <si>
    <t xml:space="preserve">Журналистика   </t>
  </si>
  <si>
    <t>Издательское дело</t>
  </si>
  <si>
    <t xml:space="preserve">Реклама и связи с общественностью  </t>
  </si>
  <si>
    <t xml:space="preserve">Филология </t>
  </si>
  <si>
    <t>Государственное и муниципальное управление (ГМУ)</t>
  </si>
  <si>
    <t>Торговое дело</t>
  </si>
  <si>
    <t xml:space="preserve">Менеджмент </t>
  </si>
  <si>
    <t>Финансы и кредит</t>
  </si>
  <si>
    <t xml:space="preserve">Психология </t>
  </si>
  <si>
    <t>Бизнес-информатика</t>
  </si>
  <si>
    <t xml:space="preserve">Таможенное дело </t>
  </si>
  <si>
    <t>СПО</t>
  </si>
  <si>
    <t>Коммерция</t>
  </si>
  <si>
    <t>Право и организация социального обеспечения</t>
  </si>
  <si>
    <t>Экономика и бухгалтерский учет</t>
  </si>
  <si>
    <t>Финансы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</si>
  <si>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</si>
  <si>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</si>
  <si>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</si>
  <si>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</si>
  <si>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</si>
  <si>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</si>
  <si>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</si>
  <si>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</si>
  <si>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</si>
  <si>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</si>
  <si>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> </t>
    </r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</si>
  <si>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> </t>
    </r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</si>
  <si>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> </t>
    </r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</si>
  <si>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1"/>
        <color rgb="FF000000"/>
        <rFont val="Times New Roman"/>
        <family val="1"/>
        <charset val="204"/>
      </rPr>
      <t> </t>
    </r>
  </si>
  <si>
    <t>бакалавры</t>
  </si>
  <si>
    <t>магистры</t>
  </si>
  <si>
    <t>специалисты</t>
  </si>
  <si>
    <t>выпуск</t>
  </si>
  <si>
    <t>Фундаментальная и прикладная химия (ФПХ)</t>
  </si>
  <si>
    <t>Психология служебной деятельности (ПСД)</t>
  </si>
  <si>
    <t>Управление персоналом (УП)</t>
  </si>
  <si>
    <t xml:space="preserve">Информационные системы и технологии </t>
  </si>
  <si>
    <t xml:space="preserve">Физика </t>
  </si>
  <si>
    <t xml:space="preserve">Электроника и наноэлектроника </t>
  </si>
  <si>
    <t>Гостиничное дело</t>
  </si>
  <si>
    <t xml:space="preserve">Экономика </t>
  </si>
  <si>
    <t>Электрические станции, сети и системы</t>
  </si>
  <si>
    <t>итого по Филиалам</t>
  </si>
  <si>
    <t xml:space="preserve">Психолого-педагогическое образование </t>
  </si>
  <si>
    <t>Педагогика и психология девиантного поведения</t>
  </si>
  <si>
    <t>Психология служебной деятельности</t>
  </si>
  <si>
    <t>Физическая культура</t>
  </si>
  <si>
    <t>выпуск (итого ВШОПФ)</t>
  </si>
  <si>
    <t>Физическая культура для лиц с отклонениями в состоянии здоровья (адаптивная физическая культура)</t>
  </si>
  <si>
    <t>всего (бакалавры)</t>
  </si>
  <si>
    <t>всего (магистры)</t>
  </si>
  <si>
    <t>всего (специалисты)</t>
  </si>
  <si>
    <t>выпуск (итого ФКС)</t>
  </si>
  <si>
    <t>ИТОГО АФ</t>
  </si>
  <si>
    <t>ИТОГО ПФ</t>
  </si>
  <si>
    <t>ИТОГО ДФ</t>
  </si>
  <si>
    <t>ИТОГО БФ</t>
  </si>
  <si>
    <r>
      <t xml:space="preserve">ИИТММ </t>
    </r>
    <r>
      <rPr>
        <b/>
        <sz val="12"/>
        <color rgb="FF000000"/>
        <rFont val="Times New Roman"/>
        <family val="1"/>
        <charset val="204"/>
      </rPr>
      <t>(Институт информационных технологий, математики и механики)</t>
    </r>
  </si>
  <si>
    <t>Биология</t>
  </si>
  <si>
    <t>Информационная безопасность телекоммуникационных систем</t>
  </si>
  <si>
    <t xml:space="preserve">Нанотехнологии и микросистемная техника </t>
  </si>
  <si>
    <t>ИТОГО ЮФ</t>
  </si>
  <si>
    <t>ИТОГО ХФ</t>
  </si>
  <si>
    <t xml:space="preserve">ИТОГО ФСН </t>
  </si>
  <si>
    <t>ИТОГО ФЗФ</t>
  </si>
  <si>
    <t>ИТОГО РФ</t>
  </si>
  <si>
    <t>ИТОГО ИЭП</t>
  </si>
  <si>
    <t>ИТОГО ИФИЖ</t>
  </si>
  <si>
    <t>ИТОГО ИМОМИ</t>
  </si>
  <si>
    <t>ИТОГО ИИТММ</t>
  </si>
  <si>
    <t>ИТОГО ИББМ</t>
  </si>
  <si>
    <t>Общее количество выпуска</t>
  </si>
  <si>
    <t xml:space="preserve">В магистратуре </t>
  </si>
  <si>
    <t xml:space="preserve">В аспирантуре </t>
  </si>
  <si>
    <r>
      <t xml:space="preserve">В бакалавриате  </t>
    </r>
    <r>
      <rPr>
        <b/>
        <sz val="8"/>
        <color theme="1"/>
        <rFont val="Times New Roman"/>
        <family val="1"/>
        <charset val="204"/>
      </rPr>
      <t/>
    </r>
  </si>
  <si>
    <t>выпуск (итого ИББМ)</t>
  </si>
  <si>
    <t>выпуск (итого ИИТММ)</t>
  </si>
  <si>
    <t>выпуск (итого ИМОМИ)</t>
  </si>
  <si>
    <t>Выпуск (итого ИРИЗЧ), бакалавры</t>
  </si>
  <si>
    <t>выпуск (итого ИФИЖ)</t>
  </si>
  <si>
    <t>выпуск (итого ИЭП)</t>
  </si>
  <si>
    <t>выпуск (итого РФ)</t>
  </si>
  <si>
    <t>выпуск (итого ФЗФ)</t>
  </si>
  <si>
    <t>выпуск (итого ФСН)</t>
  </si>
  <si>
    <t>выпуск (итого ХФ)</t>
  </si>
  <si>
    <t>выпуск (итого ЮФ)</t>
  </si>
  <si>
    <t>выпуск (итого ПФ)</t>
  </si>
  <si>
    <t>выпуск (итого ДФ)</t>
  </si>
  <si>
    <t>выпуск (итого БФ)</t>
  </si>
  <si>
    <t>выпуск (итого Филиалы)</t>
  </si>
  <si>
    <t>Продолжение обучения:</t>
  </si>
  <si>
    <t>Тепловые электрические станции</t>
  </si>
  <si>
    <t>Уровень образования</t>
  </si>
  <si>
    <t>Зарубежное регионоведение (ЗР)</t>
  </si>
  <si>
    <t>Сервис</t>
  </si>
  <si>
    <t xml:space="preserve">Программирование в компьютерных системах </t>
  </si>
  <si>
    <t>Электрификация и автоматизация сельского хозяйства</t>
  </si>
  <si>
    <t>Пожарная безопасность</t>
  </si>
  <si>
    <t>Экология и природопользование</t>
  </si>
  <si>
    <t>ИТОГО по ННГУ (филиалы и Н.Н.)</t>
  </si>
  <si>
    <t>Трудоустроены ПО СПЕЦ.</t>
  </si>
  <si>
    <t xml:space="preserve">Трудоустроены НЕ ПО СПЕЦ. </t>
  </si>
  <si>
    <t xml:space="preserve">Трудоустроены </t>
  </si>
  <si>
    <r>
      <t xml:space="preserve">ВШОПФ </t>
    </r>
    <r>
      <rPr>
        <b/>
        <sz val="12"/>
        <color rgb="FF000000"/>
        <rFont val="Times New Roman"/>
        <family val="1"/>
        <charset val="204"/>
      </rPr>
      <t xml:space="preserve">(Высшая школа общей и прикладной физики) </t>
    </r>
  </si>
  <si>
    <r>
      <t xml:space="preserve">ИББМ </t>
    </r>
    <r>
      <rPr>
        <b/>
        <sz val="12"/>
        <color rgb="FF000000"/>
        <rFont val="Times New Roman"/>
        <family val="1"/>
        <charset val="204"/>
      </rPr>
      <t>(Институт биологии и биомедицины)</t>
    </r>
  </si>
  <si>
    <r>
      <t xml:space="preserve">ИМОМИ </t>
    </r>
    <r>
      <rPr>
        <b/>
        <sz val="12"/>
        <color rgb="FF000000"/>
        <rFont val="Times New Roman"/>
        <family val="1"/>
        <charset val="204"/>
      </rPr>
      <t>(Институт международных отношений и мировой истории)</t>
    </r>
  </si>
  <si>
    <r>
      <t xml:space="preserve">ИФИЖ </t>
    </r>
    <r>
      <rPr>
        <b/>
        <sz val="12"/>
        <color rgb="FF000000"/>
        <rFont val="Times New Roman"/>
        <family val="1"/>
        <charset val="204"/>
      </rPr>
      <t>(Институт филологии и журналистики)</t>
    </r>
  </si>
  <si>
    <r>
      <t xml:space="preserve">ИРИЗЧ </t>
    </r>
    <r>
      <rPr>
        <b/>
        <sz val="12"/>
        <color rgb="FF000000"/>
        <rFont val="Times New Roman"/>
        <family val="1"/>
        <charset val="204"/>
      </rPr>
      <t>(Институт реабилитации и здоровья человека)</t>
    </r>
  </si>
  <si>
    <r>
      <t xml:space="preserve">ИЭП </t>
    </r>
    <r>
      <rPr>
        <b/>
        <sz val="12"/>
        <color rgb="FF000000"/>
        <rFont val="Times New Roman"/>
        <family val="1"/>
        <charset val="204"/>
      </rPr>
      <t xml:space="preserve">(Институт экономики и предпринимательства) </t>
    </r>
  </si>
  <si>
    <r>
      <t xml:space="preserve">РФ </t>
    </r>
    <r>
      <rPr>
        <b/>
        <sz val="12"/>
        <color rgb="FF000000"/>
        <rFont val="Times New Roman"/>
        <family val="1"/>
        <charset val="204"/>
      </rPr>
      <t>(Радиофизический факультет)</t>
    </r>
  </si>
  <si>
    <r>
      <t xml:space="preserve">ФЗФ </t>
    </r>
    <r>
      <rPr>
        <b/>
        <sz val="12"/>
        <color rgb="FF000000"/>
        <rFont val="Times New Roman"/>
        <family val="1"/>
        <charset val="204"/>
      </rPr>
      <t xml:space="preserve">(Физический факультет) </t>
    </r>
  </si>
  <si>
    <r>
      <t xml:space="preserve">ФКС </t>
    </r>
    <r>
      <rPr>
        <b/>
        <sz val="12"/>
        <color rgb="FF000000"/>
        <rFont val="Times New Roman"/>
        <family val="1"/>
        <charset val="204"/>
      </rPr>
      <t>(Факультет физической культуры и спорта)</t>
    </r>
  </si>
  <si>
    <r>
      <t xml:space="preserve">ФСН </t>
    </r>
    <r>
      <rPr>
        <b/>
        <sz val="12"/>
        <color rgb="FF000000"/>
        <rFont val="Times New Roman"/>
        <family val="1"/>
        <charset val="204"/>
      </rPr>
      <t xml:space="preserve">(Факультет социальных наук) </t>
    </r>
  </si>
  <si>
    <r>
      <t xml:space="preserve">ХФ </t>
    </r>
    <r>
      <rPr>
        <b/>
        <sz val="12"/>
        <color rgb="FF000000"/>
        <rFont val="Times New Roman"/>
        <family val="1"/>
        <charset val="204"/>
      </rPr>
      <t xml:space="preserve">(Химический факультет) </t>
    </r>
  </si>
  <si>
    <r>
      <t xml:space="preserve">ЮФ </t>
    </r>
    <r>
      <rPr>
        <b/>
        <sz val="12"/>
        <color rgb="FF000000"/>
        <rFont val="Times New Roman"/>
        <family val="1"/>
        <charset val="204"/>
      </rPr>
      <t xml:space="preserve">(Юридический факультет) </t>
    </r>
  </si>
  <si>
    <t xml:space="preserve">Арзамасский филиал
</t>
  </si>
  <si>
    <t xml:space="preserve">Павловский филиал </t>
  </si>
  <si>
    <t>Дзержинский филиал</t>
  </si>
  <si>
    <t>Балахнинский филиал</t>
  </si>
  <si>
    <t>Правоохранительная деятельность</t>
  </si>
  <si>
    <t>Философия</t>
  </si>
  <si>
    <t>Фундаментальная математика и механика</t>
  </si>
  <si>
    <t xml:space="preserve">Информационные системы (по отраслям) </t>
  </si>
  <si>
    <t>Технология продукции общественного питания</t>
  </si>
  <si>
    <t>Экономическая безопасность</t>
  </si>
  <si>
    <t>Правовое обеспечение национальной безопасности</t>
  </si>
  <si>
    <t>Организация перевозок и управление на транспорте (по видам)</t>
  </si>
  <si>
    <t>Специальное (дефектологическое) образование - логопедия</t>
  </si>
  <si>
    <t xml:space="preserve"> </t>
  </si>
  <si>
    <t>Педагогическое образование</t>
  </si>
  <si>
    <t>Педагогическое образование (с двумя профилями подготовки)</t>
  </si>
  <si>
    <t>Менеджмент (заочно)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</si>
</sst>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Times New Roman"/>
      <family val="1"/>
      <charset val="204"/>
    </font>
    <font>
      <sz val="11"/>
      <color theme="9" tint="-0.249977111117893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0" fontId="24" fillId="0" borderId="0"/>
  </cellStyleXfs>
  <cellXfs count="128">
    <xf numFmtId="0" fontId="0" fillId="0" borderId="0" xfId="0"/>
    <xf numFmtId="9" fontId="0" fillId="0" borderId="0" xfId="1" applyFont="1" applyFill="1"/>
    <xf numFmtId="0" fontId="7" fillId="0" borderId="1" xfId="0" applyFont="1" applyBorder="1" applyAlignment="1">
      <alignment horizontal="left" vertical="center" wrapText="1"/>
    </xf>
    <xf numFmtId="0" fontId="14" fillId="0" borderId="0" xfId="0" applyFont="1"/>
    <xf numFmtId="0" fontId="16" fillId="0" borderId="0" xfId="0" applyFont="1"/>
    <xf numFmtId="0" fontId="11" fillId="0" borderId="1" xfId="0" applyFont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0" fillId="0" borderId="0" xfId="1" applyFont="1" applyFill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9" fontId="0" fillId="0" borderId="0" xfId="1" applyFont="1" applyFill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9" fontId="0" fillId="0" borderId="0" xfId="1" applyFont="1" applyFill="1" applyBorder="1"/>
    <xf numFmtId="0" fontId="18" fillId="0" borderId="0" xfId="0" applyFont="1" applyAlignment="1">
      <alignment vertical="top"/>
    </xf>
    <xf numFmtId="9" fontId="5" fillId="2" borderId="1" xfId="1" applyFont="1" applyFill="1" applyBorder="1" applyAlignment="1">
      <alignment horizontal="center" vertical="top"/>
    </xf>
    <xf numFmtId="0" fontId="21" fillId="0" borderId="1" xfId="0" applyFont="1" applyBorder="1" applyAlignment="1">
      <alignment horizontal="center" vertical="center"/>
    </xf>
    <xf numFmtId="9" fontId="21" fillId="0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9" fontId="11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/>
    </xf>
    <xf numFmtId="9" fontId="21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23" fillId="0" borderId="0" xfId="2" applyAlignment="1">
      <alignment vertical="center"/>
    </xf>
    <xf numFmtId="0" fontId="23" fillId="0" borderId="0" xfId="2" applyFill="1" applyBorder="1" applyAlignment="1">
      <alignment vertical="top"/>
    </xf>
    <xf numFmtId="9" fontId="0" fillId="0" borderId="0" xfId="0" applyNumberFormat="1" applyAlignment="1">
      <alignment vertical="top" wrapText="1"/>
    </xf>
    <xf numFmtId="0" fontId="6" fillId="0" borderId="0" xfId="0" applyFont="1"/>
    <xf numFmtId="0" fontId="5" fillId="2" borderId="1" xfId="0" applyFont="1" applyFill="1" applyBorder="1" applyAlignment="1">
      <alignment horizontal="center" vertical="top"/>
    </xf>
    <xf numFmtId="0" fontId="0" fillId="0" borderId="2" xfId="0" applyBorder="1"/>
    <xf numFmtId="9" fontId="25" fillId="0" borderId="1" xfId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9" fontId="25" fillId="3" borderId="1" xfId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9" fontId="26" fillId="3" borderId="1" xfId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9" fontId="26" fillId="0" borderId="1" xfId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9" fontId="18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1" fillId="4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9" fontId="26" fillId="3" borderId="1" xfId="0" applyNumberFormat="1" applyFont="1" applyFill="1" applyBorder="1" applyAlignment="1">
      <alignment horizontal="center" vertical="center"/>
    </xf>
    <xf numFmtId="9" fontId="26" fillId="0" borderId="1" xfId="0" applyNumberFormat="1" applyFont="1" applyBorder="1" applyAlignment="1">
      <alignment horizontal="center" vertical="center"/>
    </xf>
    <xf numFmtId="9" fontId="25" fillId="0" borderId="1" xfId="0" applyNumberFormat="1" applyFont="1" applyBorder="1" applyAlignment="1">
      <alignment horizontal="center" vertical="center"/>
    </xf>
    <xf numFmtId="9" fontId="2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9" fontId="26" fillId="4" borderId="1" xfId="0" applyNumberFormat="1" applyFont="1" applyFill="1" applyBorder="1" applyAlignment="1">
      <alignment horizontal="center" vertical="center"/>
    </xf>
    <xf numFmtId="9" fontId="26" fillId="4" borderId="1" xfId="1" applyFont="1" applyFill="1" applyBorder="1" applyAlignment="1">
      <alignment horizontal="center" vertical="center"/>
    </xf>
    <xf numFmtId="0" fontId="0" fillId="4" borderId="0" xfId="0" applyFill="1"/>
    <xf numFmtId="9" fontId="9" fillId="2" borderId="1" xfId="1" applyFont="1" applyFill="1" applyBorder="1" applyAlignment="1">
      <alignment horizontal="center" vertical="top"/>
    </xf>
    <xf numFmtId="0" fontId="13" fillId="0" borderId="0" xfId="0" applyFont="1"/>
    <xf numFmtId="9" fontId="13" fillId="0" borderId="0" xfId="1" applyFont="1" applyFill="1"/>
    <xf numFmtId="9" fontId="13" fillId="0" borderId="0" xfId="1" applyFont="1" applyFill="1" applyBorder="1"/>
    <xf numFmtId="9" fontId="13" fillId="0" borderId="0" xfId="1" applyFont="1" applyFill="1" applyBorder="1" applyAlignment="1">
      <alignment horizontal="center"/>
    </xf>
    <xf numFmtId="9" fontId="13" fillId="0" borderId="0" xfId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7">
    <cellStyle name="Гиперссылка" xfId="2" builtinId="8"/>
    <cellStyle name="Обычный" xfId="0" builtinId="0"/>
    <cellStyle name="Обычный 2" xfId="3"/>
    <cellStyle name="Обычный 2 2" xfId="5"/>
    <cellStyle name="Обычный 3" xfId="6"/>
    <cellStyle name="Процентный" xfId="1" builtinId="5"/>
    <cellStyle name="Процентный 2" xfId="4"/>
  </cellStyles>
  <dxfs count="0"/>
  <tableStyles count="0" defaultTableStyle="TableStyleMedium2" defaultPivotStyle="PivotStyleMedium9"/>
  <colors>
    <mruColors>
      <color rgb="FF00CC66"/>
      <color rgb="FFCCECFF"/>
      <color rgb="FF0000FF"/>
      <color rgb="FF009900"/>
      <color rgb="FFCCFFCC"/>
      <color rgb="FFCCCCFF"/>
      <color rgb="FF0000CC"/>
      <color rgb="FF0033CC"/>
      <color rgb="FFFF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2"/>
  <sheetViews>
    <sheetView tabSelected="1" zoomScale="70" zoomScaleNormal="70" workbookViewId="0">
      <pane xSplit="4" ySplit="2" topLeftCell="E195" activePane="bottomRight" state="frozen"/>
      <selection pane="topRight" activeCell="E1" sqref="E1"/>
      <selection pane="bottomLeft" activeCell="A3" sqref="A3"/>
      <selection pane="bottomRight" activeCell="C204" sqref="C204"/>
    </sheetView>
  </sheetViews>
  <sheetFormatPr defaultColWidth="9.140625" defaultRowHeight="15.75" x14ac:dyDescent="0.25"/>
  <cols>
    <col min="1" max="1" width="4.85546875" customWidth="1"/>
    <col min="2" max="2" width="21" style="7" customWidth="1"/>
    <col min="3" max="3" width="25.28515625" style="10" customWidth="1"/>
    <col min="4" max="4" width="16" style="11" customWidth="1"/>
    <col min="5" max="5" width="10.140625" customWidth="1"/>
    <col min="6" max="6" width="7.42578125" style="7" customWidth="1"/>
    <col min="7" max="7" width="9" style="8" customWidth="1"/>
    <col min="8" max="8" width="8.28515625" style="7" customWidth="1"/>
    <col min="9" max="9" width="10.85546875" style="8" customWidth="1"/>
    <col min="10" max="10" width="8.28515625" style="7" customWidth="1"/>
    <col min="11" max="11" width="9.28515625" style="8" customWidth="1"/>
    <col min="12" max="12" width="9.42578125" style="8" customWidth="1"/>
    <col min="13" max="13" width="11.28515625" style="8" bestFit="1" customWidth="1"/>
    <col min="14" max="14" width="10.42578125" style="12" customWidth="1"/>
    <col min="15" max="15" width="9.28515625" style="13" customWidth="1"/>
    <col min="16" max="16" width="10.140625" style="7" customWidth="1"/>
    <col min="17" max="17" width="9.5703125" style="84" customWidth="1"/>
    <col min="18" max="18" width="9.140625" style="7" customWidth="1"/>
    <col min="19" max="19" width="9" style="8" customWidth="1"/>
    <col min="20" max="20" width="7" style="7" customWidth="1"/>
    <col min="21" max="21" width="8.28515625" style="8" customWidth="1"/>
    <col min="22" max="22" width="6.42578125" style="7" customWidth="1"/>
    <col min="23" max="23" width="7.7109375" style="8" customWidth="1"/>
    <col min="24" max="24" width="6" style="7" customWidth="1"/>
    <col min="25" max="25" width="6.85546875" style="8" customWidth="1"/>
  </cols>
  <sheetData>
    <row r="1" spans="1:60" s="32" customFormat="1" ht="75" customHeight="1" x14ac:dyDescent="0.2">
      <c r="A1" s="85" t="s">
        <v>0</v>
      </c>
      <c r="B1" s="107" t="s">
        <v>1</v>
      </c>
      <c r="C1" s="103" t="s">
        <v>162</v>
      </c>
      <c r="D1" s="104" t="s">
        <v>126</v>
      </c>
      <c r="E1" s="105" t="s">
        <v>105</v>
      </c>
      <c r="F1" s="86" t="s">
        <v>136</v>
      </c>
      <c r="G1" s="86"/>
      <c r="H1" s="86" t="s">
        <v>134</v>
      </c>
      <c r="I1" s="86"/>
      <c r="J1" s="86" t="s">
        <v>135</v>
      </c>
      <c r="K1" s="86"/>
      <c r="L1" s="86" t="s">
        <v>124</v>
      </c>
      <c r="M1" s="86"/>
      <c r="N1" s="86" t="s">
        <v>108</v>
      </c>
      <c r="O1" s="86"/>
      <c r="P1" s="86" t="s">
        <v>106</v>
      </c>
      <c r="Q1" s="86"/>
      <c r="R1" s="86" t="s">
        <v>107</v>
      </c>
      <c r="S1" s="86"/>
      <c r="T1" s="106" t="s">
        <v>2</v>
      </c>
      <c r="U1" s="106"/>
      <c r="V1" s="102" t="s">
        <v>3</v>
      </c>
      <c r="W1" s="102"/>
      <c r="X1" s="102" t="s">
        <v>4</v>
      </c>
      <c r="Y1" s="102"/>
    </row>
    <row r="2" spans="1:60" s="32" customFormat="1" ht="22.5" customHeight="1" x14ac:dyDescent="0.2">
      <c r="A2" s="85"/>
      <c r="B2" s="107"/>
      <c r="C2" s="103"/>
      <c r="D2" s="104"/>
      <c r="E2" s="105"/>
      <c r="F2" s="33" t="s">
        <v>5</v>
      </c>
      <c r="G2" s="18" t="s">
        <v>6</v>
      </c>
      <c r="H2" s="33" t="s">
        <v>5</v>
      </c>
      <c r="I2" s="18" t="s">
        <v>6</v>
      </c>
      <c r="J2" s="33" t="s">
        <v>5</v>
      </c>
      <c r="K2" s="18" t="s">
        <v>6</v>
      </c>
      <c r="L2" s="33" t="s">
        <v>5</v>
      </c>
      <c r="M2" s="18" t="s">
        <v>6</v>
      </c>
      <c r="N2" s="33" t="s">
        <v>5</v>
      </c>
      <c r="O2" s="18" t="s">
        <v>6</v>
      </c>
      <c r="P2" s="33" t="s">
        <v>5</v>
      </c>
      <c r="Q2" s="79" t="s">
        <v>6</v>
      </c>
      <c r="R2" s="33" t="s">
        <v>5</v>
      </c>
      <c r="S2" s="18" t="s">
        <v>6</v>
      </c>
      <c r="T2" s="33" t="s">
        <v>5</v>
      </c>
      <c r="U2" s="18" t="s">
        <v>6</v>
      </c>
      <c r="V2" s="33" t="s">
        <v>5</v>
      </c>
      <c r="W2" s="18" t="s">
        <v>6</v>
      </c>
      <c r="X2" s="33" t="s">
        <v>5</v>
      </c>
      <c r="Y2" s="18" t="s">
        <v>6</v>
      </c>
    </row>
    <row r="3" spans="1:60" ht="28.5" x14ac:dyDescent="0.25">
      <c r="A3" s="87" t="s">
        <v>59</v>
      </c>
      <c r="B3" s="108" t="s">
        <v>137</v>
      </c>
      <c r="C3" s="93" t="s">
        <v>71</v>
      </c>
      <c r="D3" s="25" t="s">
        <v>81</v>
      </c>
      <c r="E3" s="38">
        <f>E4+E5</f>
        <v>20</v>
      </c>
      <c r="F3" s="38">
        <f>F4+F5</f>
        <v>11</v>
      </c>
      <c r="G3" s="37">
        <f>F3/E3</f>
        <v>0.55000000000000004</v>
      </c>
      <c r="H3" s="38">
        <f>H4+H5</f>
        <v>8</v>
      </c>
      <c r="I3" s="37">
        <f>H3/F3</f>
        <v>0.72727272727272729</v>
      </c>
      <c r="J3" s="38">
        <f>J4+J5</f>
        <v>3</v>
      </c>
      <c r="K3" s="37">
        <f>J3/F3</f>
        <v>0.27272727272727271</v>
      </c>
      <c r="L3" s="38">
        <v>10</v>
      </c>
      <c r="M3" s="37">
        <f>L3/E3</f>
        <v>0.5</v>
      </c>
      <c r="N3" s="38">
        <f>N4+N5</f>
        <v>0</v>
      </c>
      <c r="O3" s="63">
        <f>N3/L3</f>
        <v>0</v>
      </c>
      <c r="P3" s="38">
        <v>10</v>
      </c>
      <c r="Q3" s="27">
        <f>P3/L3</f>
        <v>1</v>
      </c>
      <c r="R3" s="38">
        <f>R4+R5</f>
        <v>0</v>
      </c>
      <c r="S3" s="37">
        <f>R3/L3</f>
        <v>0</v>
      </c>
      <c r="T3" s="38">
        <f>T4+T5</f>
        <v>0</v>
      </c>
      <c r="U3" s="37">
        <f>T3/E3</f>
        <v>0</v>
      </c>
      <c r="V3" s="38">
        <f>V4+V5</f>
        <v>0</v>
      </c>
      <c r="W3" s="37">
        <f>V3/E3</f>
        <v>0</v>
      </c>
      <c r="X3" s="38">
        <f>X4+X5</f>
        <v>0</v>
      </c>
      <c r="Y3" s="37">
        <f>X3/E3</f>
        <v>0</v>
      </c>
    </row>
    <row r="4" spans="1:60" ht="18.75" x14ac:dyDescent="0.25">
      <c r="A4" s="87"/>
      <c r="B4" s="109"/>
      <c r="C4" s="93"/>
      <c r="D4" s="22" t="s">
        <v>63</v>
      </c>
      <c r="E4" s="40">
        <v>13</v>
      </c>
      <c r="F4" s="40">
        <v>4</v>
      </c>
      <c r="G4" s="39">
        <f t="shared" ref="G4:G5" si="0">F4/E4</f>
        <v>0.30769230769230771</v>
      </c>
      <c r="H4" s="40">
        <v>3</v>
      </c>
      <c r="I4" s="39">
        <f t="shared" ref="I4:I5" si="1">H4/F4</f>
        <v>0.75</v>
      </c>
      <c r="J4" s="40">
        <v>1</v>
      </c>
      <c r="K4" s="39">
        <f t="shared" ref="K4:K5" si="2">J4/F4</f>
        <v>0.25</v>
      </c>
      <c r="L4" s="40">
        <v>10</v>
      </c>
      <c r="M4" s="39">
        <f t="shared" ref="M4:M5" si="3">L4/E4</f>
        <v>0.76923076923076927</v>
      </c>
      <c r="N4" s="40">
        <v>0</v>
      </c>
      <c r="O4" s="60">
        <f>N4/L4</f>
        <v>0</v>
      </c>
      <c r="P4" s="40">
        <v>10</v>
      </c>
      <c r="Q4" s="24">
        <f t="shared" ref="Q4:Q67" si="4">P4/L4</f>
        <v>1</v>
      </c>
      <c r="R4" s="40">
        <v>0</v>
      </c>
      <c r="S4" s="39">
        <f t="shared" ref="S4:S67" si="5">R4/L4</f>
        <v>0</v>
      </c>
      <c r="T4" s="40">
        <v>0</v>
      </c>
      <c r="U4" s="39">
        <f t="shared" ref="U4:U5" si="6">T4/E4</f>
        <v>0</v>
      </c>
      <c r="V4" s="40">
        <v>0</v>
      </c>
      <c r="W4" s="39">
        <f t="shared" ref="W4:W5" si="7">V4/E4</f>
        <v>0</v>
      </c>
      <c r="X4" s="40">
        <v>0</v>
      </c>
      <c r="Y4" s="39">
        <f t="shared" ref="Y4:Y5" si="8">X4/E4</f>
        <v>0</v>
      </c>
    </row>
    <row r="5" spans="1:60" s="34" customFormat="1" ht="44.25" customHeight="1" thickBot="1" x14ac:dyDescent="0.3">
      <c r="A5" s="87"/>
      <c r="B5" s="110"/>
      <c r="C5" s="93"/>
      <c r="D5" s="22" t="s">
        <v>64</v>
      </c>
      <c r="E5" s="40">
        <v>7</v>
      </c>
      <c r="F5" s="40">
        <v>7</v>
      </c>
      <c r="G5" s="39">
        <f t="shared" si="0"/>
        <v>1</v>
      </c>
      <c r="H5" s="40">
        <v>5</v>
      </c>
      <c r="I5" s="39">
        <f t="shared" si="1"/>
        <v>0.7142857142857143</v>
      </c>
      <c r="J5" s="40">
        <v>2</v>
      </c>
      <c r="K5" s="39">
        <f t="shared" si="2"/>
        <v>0.2857142857142857</v>
      </c>
      <c r="L5" s="40">
        <v>0</v>
      </c>
      <c r="M5" s="39">
        <f t="shared" si="3"/>
        <v>0</v>
      </c>
      <c r="N5" s="40">
        <v>0</v>
      </c>
      <c r="O5" s="60">
        <v>0</v>
      </c>
      <c r="P5" s="40">
        <v>0</v>
      </c>
      <c r="Q5" s="24">
        <v>0</v>
      </c>
      <c r="R5" s="40">
        <v>0</v>
      </c>
      <c r="S5" s="39">
        <v>0</v>
      </c>
      <c r="T5" s="40">
        <v>0</v>
      </c>
      <c r="U5" s="39">
        <f t="shared" si="6"/>
        <v>0</v>
      </c>
      <c r="V5" s="40">
        <v>0</v>
      </c>
      <c r="W5" s="39">
        <f t="shared" si="7"/>
        <v>0</v>
      </c>
      <c r="X5" s="40">
        <v>0</v>
      </c>
      <c r="Y5" s="39">
        <f t="shared" si="8"/>
        <v>0</v>
      </c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</row>
    <row r="6" spans="1:60" ht="18.75" x14ac:dyDescent="0.25">
      <c r="A6" s="96" t="s">
        <v>60</v>
      </c>
      <c r="B6" s="108" t="s">
        <v>138</v>
      </c>
      <c r="C6" s="90" t="s">
        <v>132</v>
      </c>
      <c r="D6" s="14" t="s">
        <v>66</v>
      </c>
      <c r="E6" s="36">
        <f>E7+E8</f>
        <v>15</v>
      </c>
      <c r="F6" s="36">
        <f>F7+F8</f>
        <v>9</v>
      </c>
      <c r="G6" s="20">
        <f>F6/E6</f>
        <v>0.6</v>
      </c>
      <c r="H6" s="36">
        <f>H7+H8</f>
        <v>5</v>
      </c>
      <c r="I6" s="20">
        <f>H6/F6</f>
        <v>0.55555555555555558</v>
      </c>
      <c r="J6" s="36">
        <f>J7+J8</f>
        <v>4</v>
      </c>
      <c r="K6" s="20">
        <f>J6/F6</f>
        <v>0.44444444444444442</v>
      </c>
      <c r="L6" s="36">
        <f>L7+L8</f>
        <v>8</v>
      </c>
      <c r="M6" s="20">
        <f>L6/E6</f>
        <v>0.53333333333333333</v>
      </c>
      <c r="N6" s="36">
        <f>N7+N8</f>
        <v>0</v>
      </c>
      <c r="O6" s="62">
        <f t="shared" ref="O6:O67" si="9">N6/L6</f>
        <v>0</v>
      </c>
      <c r="P6" s="36">
        <f>P7+P8</f>
        <v>8</v>
      </c>
      <c r="Q6" s="20">
        <f t="shared" si="4"/>
        <v>1</v>
      </c>
      <c r="R6" s="36">
        <f>R7+R8</f>
        <v>0</v>
      </c>
      <c r="S6" s="35">
        <f t="shared" si="5"/>
        <v>0</v>
      </c>
      <c r="T6" s="36">
        <f>T7+T8</f>
        <v>0</v>
      </c>
      <c r="U6" s="20">
        <f>T6/E6</f>
        <v>0</v>
      </c>
      <c r="V6" s="36">
        <f>V7+V8</f>
        <v>1</v>
      </c>
      <c r="W6" s="20">
        <f>V6/E6</f>
        <v>6.6666666666666666E-2</v>
      </c>
      <c r="X6" s="36">
        <f>X7+X8</f>
        <v>0</v>
      </c>
      <c r="Y6" s="20">
        <f>X6/E6</f>
        <v>0</v>
      </c>
    </row>
    <row r="7" spans="1:60" ht="16.5" customHeight="1" x14ac:dyDescent="0.25">
      <c r="A7" s="96"/>
      <c r="B7" s="109"/>
      <c r="C7" s="90"/>
      <c r="D7" s="2" t="s">
        <v>63</v>
      </c>
      <c r="E7" s="5">
        <v>9</v>
      </c>
      <c r="F7" s="5">
        <v>5</v>
      </c>
      <c r="G7" s="6">
        <f t="shared" ref="G7:G11" si="10">F7/E7</f>
        <v>0.55555555555555558</v>
      </c>
      <c r="H7" s="5">
        <v>2</v>
      </c>
      <c r="I7" s="6">
        <f t="shared" ref="I7:I11" si="11">H7/F7</f>
        <v>0.4</v>
      </c>
      <c r="J7" s="5">
        <v>3</v>
      </c>
      <c r="K7" s="6">
        <f t="shared" ref="K7:K11" si="12">J7/F7</f>
        <v>0.6</v>
      </c>
      <c r="L7" s="5">
        <v>8</v>
      </c>
      <c r="M7" s="6">
        <f t="shared" ref="M7:M11" si="13">L7/E7</f>
        <v>0.88888888888888884</v>
      </c>
      <c r="N7" s="5">
        <v>0</v>
      </c>
      <c r="O7" s="61">
        <f t="shared" si="9"/>
        <v>0</v>
      </c>
      <c r="P7" s="5">
        <v>8</v>
      </c>
      <c r="Q7" s="6">
        <f t="shared" si="4"/>
        <v>1</v>
      </c>
      <c r="R7" s="5">
        <v>0</v>
      </c>
      <c r="S7" s="43">
        <f t="shared" si="5"/>
        <v>0</v>
      </c>
      <c r="T7" s="5">
        <v>0</v>
      </c>
      <c r="U7" s="6">
        <f t="shared" ref="U7:U11" si="14">T7/E7</f>
        <v>0</v>
      </c>
      <c r="V7" s="5">
        <v>0</v>
      </c>
      <c r="W7" s="6">
        <f t="shared" ref="W7:W11" si="15">V7/E7</f>
        <v>0</v>
      </c>
      <c r="X7" s="5">
        <v>0</v>
      </c>
      <c r="Y7" s="6">
        <f t="shared" ref="Y7:Y11" si="16">X7/E7</f>
        <v>0</v>
      </c>
    </row>
    <row r="8" spans="1:60" ht="15" customHeight="1" x14ac:dyDescent="0.25">
      <c r="A8" s="96"/>
      <c r="B8" s="109"/>
      <c r="C8" s="90"/>
      <c r="D8" s="2" t="s">
        <v>64</v>
      </c>
      <c r="E8" s="5">
        <v>6</v>
      </c>
      <c r="F8" s="5">
        <v>4</v>
      </c>
      <c r="G8" s="6">
        <f t="shared" si="10"/>
        <v>0.66666666666666663</v>
      </c>
      <c r="H8" s="5">
        <v>3</v>
      </c>
      <c r="I8" s="6">
        <f t="shared" si="11"/>
        <v>0.75</v>
      </c>
      <c r="J8" s="5">
        <v>1</v>
      </c>
      <c r="K8" s="6">
        <f t="shared" si="12"/>
        <v>0.25</v>
      </c>
      <c r="L8" s="5">
        <v>0</v>
      </c>
      <c r="M8" s="6">
        <f t="shared" si="13"/>
        <v>0</v>
      </c>
      <c r="N8" s="5">
        <v>0</v>
      </c>
      <c r="O8" s="61">
        <v>0</v>
      </c>
      <c r="P8" s="5">
        <v>0</v>
      </c>
      <c r="Q8" s="6">
        <v>0</v>
      </c>
      <c r="R8" s="5">
        <v>0</v>
      </c>
      <c r="S8" s="43">
        <v>0</v>
      </c>
      <c r="T8" s="5">
        <v>0</v>
      </c>
      <c r="U8" s="6">
        <f t="shared" si="14"/>
        <v>0</v>
      </c>
      <c r="V8" s="5">
        <v>1</v>
      </c>
      <c r="W8" s="6">
        <f t="shared" si="15"/>
        <v>0.16666666666666666</v>
      </c>
      <c r="X8" s="5">
        <v>0</v>
      </c>
      <c r="Y8" s="6">
        <f t="shared" si="16"/>
        <v>0</v>
      </c>
    </row>
    <row r="9" spans="1:60" ht="18.75" x14ac:dyDescent="0.25">
      <c r="A9" s="96"/>
      <c r="B9" s="109"/>
      <c r="C9" s="90" t="s">
        <v>92</v>
      </c>
      <c r="D9" s="14" t="s">
        <v>66</v>
      </c>
      <c r="E9" s="36">
        <f>E10+E11</f>
        <v>115</v>
      </c>
      <c r="F9" s="36">
        <f>F10+F11</f>
        <v>64</v>
      </c>
      <c r="G9" s="20">
        <f t="shared" si="10"/>
        <v>0.55652173913043479</v>
      </c>
      <c r="H9" s="36">
        <f>H10+H11</f>
        <v>42</v>
      </c>
      <c r="I9" s="20">
        <f t="shared" si="11"/>
        <v>0.65625</v>
      </c>
      <c r="J9" s="36">
        <f>J10+J11</f>
        <v>22</v>
      </c>
      <c r="K9" s="20">
        <f t="shared" si="12"/>
        <v>0.34375</v>
      </c>
      <c r="L9" s="36">
        <f>L10+L11</f>
        <v>69</v>
      </c>
      <c r="M9" s="20">
        <f t="shared" si="13"/>
        <v>0.6</v>
      </c>
      <c r="N9" s="36">
        <f>N10+N11</f>
        <v>0</v>
      </c>
      <c r="O9" s="62">
        <f t="shared" si="9"/>
        <v>0</v>
      </c>
      <c r="P9" s="36">
        <f>P10+P11</f>
        <v>49</v>
      </c>
      <c r="Q9" s="20">
        <f t="shared" si="4"/>
        <v>0.71014492753623193</v>
      </c>
      <c r="R9" s="36">
        <f>R10+R11</f>
        <v>20</v>
      </c>
      <c r="S9" s="35">
        <f t="shared" si="5"/>
        <v>0.28985507246376813</v>
      </c>
      <c r="T9" s="36">
        <f>T10+T11</f>
        <v>1</v>
      </c>
      <c r="U9" s="20">
        <f t="shared" si="14"/>
        <v>8.6956521739130436E-3</v>
      </c>
      <c r="V9" s="36">
        <f>V10+V11</f>
        <v>1</v>
      </c>
      <c r="W9" s="20">
        <f t="shared" si="15"/>
        <v>8.6956521739130436E-3</v>
      </c>
      <c r="X9" s="36">
        <f>X10+X11</f>
        <v>0</v>
      </c>
      <c r="Y9" s="20">
        <f t="shared" si="16"/>
        <v>0</v>
      </c>
    </row>
    <row r="10" spans="1:60" ht="18.75" x14ac:dyDescent="0.25">
      <c r="A10" s="96"/>
      <c r="B10" s="109"/>
      <c r="C10" s="90"/>
      <c r="D10" s="2" t="s">
        <v>63</v>
      </c>
      <c r="E10" s="5">
        <v>69</v>
      </c>
      <c r="F10" s="5">
        <v>31</v>
      </c>
      <c r="G10" s="6">
        <f t="shared" si="10"/>
        <v>0.44927536231884058</v>
      </c>
      <c r="H10" s="5">
        <v>17</v>
      </c>
      <c r="I10" s="6">
        <f t="shared" si="11"/>
        <v>0.54838709677419351</v>
      </c>
      <c r="J10" s="5">
        <v>14</v>
      </c>
      <c r="K10" s="6">
        <f t="shared" si="12"/>
        <v>0.45161290322580644</v>
      </c>
      <c r="L10" s="5">
        <v>49</v>
      </c>
      <c r="M10" s="6">
        <f t="shared" si="13"/>
        <v>0.71014492753623193</v>
      </c>
      <c r="N10" s="5">
        <v>0</v>
      </c>
      <c r="O10" s="61">
        <f t="shared" si="9"/>
        <v>0</v>
      </c>
      <c r="P10" s="5">
        <v>49</v>
      </c>
      <c r="Q10" s="6">
        <f t="shared" si="4"/>
        <v>1</v>
      </c>
      <c r="R10" s="5">
        <v>0</v>
      </c>
      <c r="S10" s="43">
        <f t="shared" si="5"/>
        <v>0</v>
      </c>
      <c r="T10" s="5">
        <v>1</v>
      </c>
      <c r="U10" s="6">
        <f t="shared" si="14"/>
        <v>1.4492753623188406E-2</v>
      </c>
      <c r="V10" s="5">
        <v>0</v>
      </c>
      <c r="W10" s="6">
        <f t="shared" si="15"/>
        <v>0</v>
      </c>
      <c r="X10" s="5">
        <v>0</v>
      </c>
      <c r="Y10" s="6">
        <f t="shared" si="16"/>
        <v>0</v>
      </c>
    </row>
    <row r="11" spans="1:60" ht="18.75" x14ac:dyDescent="0.25">
      <c r="A11" s="96"/>
      <c r="B11" s="109"/>
      <c r="C11" s="90"/>
      <c r="D11" s="2" t="s">
        <v>64</v>
      </c>
      <c r="E11" s="5">
        <v>46</v>
      </c>
      <c r="F11" s="5">
        <v>33</v>
      </c>
      <c r="G11" s="6">
        <f t="shared" si="10"/>
        <v>0.71739130434782605</v>
      </c>
      <c r="H11" s="5">
        <v>25</v>
      </c>
      <c r="I11" s="6">
        <f t="shared" si="11"/>
        <v>0.75757575757575757</v>
      </c>
      <c r="J11" s="5">
        <v>8</v>
      </c>
      <c r="K11" s="6">
        <f t="shared" si="12"/>
        <v>0.24242424242424243</v>
      </c>
      <c r="L11" s="5">
        <v>20</v>
      </c>
      <c r="M11" s="6">
        <f t="shared" si="13"/>
        <v>0.43478260869565216</v>
      </c>
      <c r="N11" s="5">
        <v>0</v>
      </c>
      <c r="O11" s="61">
        <f t="shared" si="9"/>
        <v>0</v>
      </c>
      <c r="P11" s="5">
        <v>0</v>
      </c>
      <c r="Q11" s="6">
        <f t="shared" si="4"/>
        <v>0</v>
      </c>
      <c r="R11" s="5">
        <v>20</v>
      </c>
      <c r="S11" s="43">
        <f t="shared" si="5"/>
        <v>1</v>
      </c>
      <c r="T11" s="5">
        <v>0</v>
      </c>
      <c r="U11" s="6">
        <f t="shared" si="14"/>
        <v>0</v>
      </c>
      <c r="V11" s="5">
        <v>1</v>
      </c>
      <c r="W11" s="6">
        <f t="shared" si="15"/>
        <v>2.1739130434782608E-2</v>
      </c>
      <c r="X11" s="5">
        <v>0</v>
      </c>
      <c r="Y11" s="6">
        <f t="shared" si="16"/>
        <v>0</v>
      </c>
    </row>
    <row r="12" spans="1:60" ht="41.25" customHeight="1" x14ac:dyDescent="0.25">
      <c r="A12" s="96"/>
      <c r="B12" s="109"/>
      <c r="C12" s="101" t="s">
        <v>104</v>
      </c>
      <c r="D12" s="14" t="s">
        <v>109</v>
      </c>
      <c r="E12" s="36">
        <f t="shared" ref="E12:F14" si="17">E6+E9</f>
        <v>130</v>
      </c>
      <c r="F12" s="36">
        <f t="shared" si="17"/>
        <v>73</v>
      </c>
      <c r="G12" s="35">
        <f t="shared" ref="G12:G65" si="18">F12/E12</f>
        <v>0.56153846153846154</v>
      </c>
      <c r="H12" s="36">
        <f>H6+H9</f>
        <v>47</v>
      </c>
      <c r="I12" s="35">
        <f t="shared" ref="I12:I68" si="19">H12/F12</f>
        <v>0.64383561643835618</v>
      </c>
      <c r="J12" s="36">
        <f>J6+J9</f>
        <v>26</v>
      </c>
      <c r="K12" s="35">
        <f t="shared" ref="K12:K65" si="20">J12/F12</f>
        <v>0.35616438356164382</v>
      </c>
      <c r="L12" s="36">
        <f>L6+L9</f>
        <v>77</v>
      </c>
      <c r="M12" s="35">
        <f>L12/E12</f>
        <v>0.59230769230769231</v>
      </c>
      <c r="N12" s="36">
        <f>N6+N9</f>
        <v>0</v>
      </c>
      <c r="O12" s="62">
        <f t="shared" si="9"/>
        <v>0</v>
      </c>
      <c r="P12" s="36">
        <f>P6+P9</f>
        <v>57</v>
      </c>
      <c r="Q12" s="20">
        <f t="shared" si="4"/>
        <v>0.74025974025974028</v>
      </c>
      <c r="R12" s="36">
        <f>R6+R9</f>
        <v>20</v>
      </c>
      <c r="S12" s="35">
        <f t="shared" si="5"/>
        <v>0.25974025974025972</v>
      </c>
      <c r="T12" s="36">
        <f>T6+T9</f>
        <v>1</v>
      </c>
      <c r="U12" s="35">
        <f>T12/E12</f>
        <v>7.6923076923076927E-3</v>
      </c>
      <c r="V12" s="36">
        <f>V6+V9</f>
        <v>2</v>
      </c>
      <c r="W12" s="35">
        <f>V12/E12</f>
        <v>1.5384615384615385E-2</v>
      </c>
      <c r="X12" s="36">
        <f>X6+X9</f>
        <v>0</v>
      </c>
      <c r="Y12" s="35">
        <f>X12/E12</f>
        <v>0</v>
      </c>
    </row>
    <row r="13" spans="1:60" ht="38.25" customHeight="1" x14ac:dyDescent="0.25">
      <c r="A13" s="96"/>
      <c r="B13" s="109"/>
      <c r="C13" s="101"/>
      <c r="D13" s="2" t="s">
        <v>63</v>
      </c>
      <c r="E13" s="44">
        <f t="shared" si="17"/>
        <v>78</v>
      </c>
      <c r="F13" s="44">
        <f t="shared" si="17"/>
        <v>36</v>
      </c>
      <c r="G13" s="43">
        <f t="shared" si="18"/>
        <v>0.46153846153846156</v>
      </c>
      <c r="H13" s="44">
        <f>H7+H10</f>
        <v>19</v>
      </c>
      <c r="I13" s="43">
        <f t="shared" si="19"/>
        <v>0.52777777777777779</v>
      </c>
      <c r="J13" s="44">
        <f>J7+J10</f>
        <v>17</v>
      </c>
      <c r="K13" s="43">
        <f t="shared" si="20"/>
        <v>0.47222222222222221</v>
      </c>
      <c r="L13" s="44">
        <f>L7+L10</f>
        <v>57</v>
      </c>
      <c r="M13" s="43">
        <f>L13/E13</f>
        <v>0.73076923076923073</v>
      </c>
      <c r="N13" s="44">
        <f>N7+N10</f>
        <v>0</v>
      </c>
      <c r="O13" s="61">
        <f t="shared" si="9"/>
        <v>0</v>
      </c>
      <c r="P13" s="44">
        <f>P7+P10</f>
        <v>57</v>
      </c>
      <c r="Q13" s="6">
        <f t="shared" si="4"/>
        <v>1</v>
      </c>
      <c r="R13" s="44">
        <f>R7+R10</f>
        <v>0</v>
      </c>
      <c r="S13" s="43">
        <f t="shared" si="5"/>
        <v>0</v>
      </c>
      <c r="T13" s="44">
        <f>T7+T10</f>
        <v>1</v>
      </c>
      <c r="U13" s="43">
        <f>T13/E13</f>
        <v>1.282051282051282E-2</v>
      </c>
      <c r="V13" s="44">
        <f>V7+V10</f>
        <v>0</v>
      </c>
      <c r="W13" s="43">
        <f>V13/E13</f>
        <v>0</v>
      </c>
      <c r="X13" s="44">
        <f>X7+X10</f>
        <v>0</v>
      </c>
      <c r="Y13" s="43">
        <f>X13/E13</f>
        <v>0</v>
      </c>
    </row>
    <row r="14" spans="1:60" s="34" customFormat="1" ht="43.5" customHeight="1" thickBot="1" x14ac:dyDescent="0.3">
      <c r="A14" s="96"/>
      <c r="B14" s="110"/>
      <c r="C14" s="101"/>
      <c r="D14" s="2" t="s">
        <v>64</v>
      </c>
      <c r="E14" s="44">
        <f t="shared" si="17"/>
        <v>52</v>
      </c>
      <c r="F14" s="44">
        <f t="shared" si="17"/>
        <v>37</v>
      </c>
      <c r="G14" s="43">
        <f t="shared" si="18"/>
        <v>0.71153846153846156</v>
      </c>
      <c r="H14" s="44">
        <f>H8+H11</f>
        <v>28</v>
      </c>
      <c r="I14" s="43">
        <f t="shared" si="19"/>
        <v>0.7567567567567568</v>
      </c>
      <c r="J14" s="44">
        <f>J8+J11</f>
        <v>9</v>
      </c>
      <c r="K14" s="43">
        <f t="shared" si="20"/>
        <v>0.24324324324324326</v>
      </c>
      <c r="L14" s="44">
        <f>L8+L11</f>
        <v>20</v>
      </c>
      <c r="M14" s="43">
        <f>L14/E14</f>
        <v>0.38461538461538464</v>
      </c>
      <c r="N14" s="44">
        <f>N8+N11</f>
        <v>0</v>
      </c>
      <c r="O14" s="61">
        <f t="shared" si="9"/>
        <v>0</v>
      </c>
      <c r="P14" s="44">
        <f>P8+P11</f>
        <v>0</v>
      </c>
      <c r="Q14" s="6">
        <f t="shared" si="4"/>
        <v>0</v>
      </c>
      <c r="R14" s="44">
        <f>R8+R11</f>
        <v>20</v>
      </c>
      <c r="S14" s="43">
        <f t="shared" si="5"/>
        <v>1</v>
      </c>
      <c r="T14" s="44">
        <f>T8+T11</f>
        <v>0</v>
      </c>
      <c r="U14" s="43">
        <f>T14/E14</f>
        <v>0</v>
      </c>
      <c r="V14" s="44">
        <f>V8+V11</f>
        <v>2</v>
      </c>
      <c r="W14" s="43">
        <f>V14/E14</f>
        <v>3.8461538461538464E-2</v>
      </c>
      <c r="X14" s="44">
        <f>X8+X11</f>
        <v>0</v>
      </c>
      <c r="Y14" s="43">
        <f>X14/E14</f>
        <v>0</v>
      </c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</row>
    <row r="15" spans="1:60" ht="18.75" x14ac:dyDescent="0.25">
      <c r="A15" s="96" t="s">
        <v>61</v>
      </c>
      <c r="B15" s="108" t="s">
        <v>91</v>
      </c>
      <c r="C15" s="93" t="s">
        <v>8</v>
      </c>
      <c r="D15" s="25" t="s">
        <v>66</v>
      </c>
      <c r="E15" s="26">
        <f>E16+E17</f>
        <v>18</v>
      </c>
      <c r="F15" s="26">
        <f>F16+F17</f>
        <v>13</v>
      </c>
      <c r="G15" s="27">
        <f t="shared" si="18"/>
        <v>0.72222222222222221</v>
      </c>
      <c r="H15" s="26">
        <f>H16+H17</f>
        <v>9</v>
      </c>
      <c r="I15" s="27">
        <f t="shared" si="19"/>
        <v>0.69230769230769229</v>
      </c>
      <c r="J15" s="26">
        <f>J16+J17</f>
        <v>4</v>
      </c>
      <c r="K15" s="27">
        <f t="shared" si="20"/>
        <v>0.30769230769230771</v>
      </c>
      <c r="L15" s="26">
        <f>L16+L17</f>
        <v>2</v>
      </c>
      <c r="M15" s="27">
        <f>L15/E15</f>
        <v>0.1111111111111111</v>
      </c>
      <c r="N15" s="26">
        <f>N16+N17</f>
        <v>0</v>
      </c>
      <c r="O15" s="63">
        <f t="shared" si="9"/>
        <v>0</v>
      </c>
      <c r="P15" s="26">
        <f>P16+P17</f>
        <v>1</v>
      </c>
      <c r="Q15" s="27">
        <f t="shared" si="4"/>
        <v>0.5</v>
      </c>
      <c r="R15" s="26">
        <f>R16+R17</f>
        <v>1</v>
      </c>
      <c r="S15" s="37">
        <f t="shared" si="5"/>
        <v>0.5</v>
      </c>
      <c r="T15" s="26">
        <f>T16+T17</f>
        <v>0</v>
      </c>
      <c r="U15" s="27">
        <f>T15/E15</f>
        <v>0</v>
      </c>
      <c r="V15" s="26">
        <f>V16+V17</f>
        <v>1</v>
      </c>
      <c r="W15" s="27">
        <f>V15/E15</f>
        <v>5.5555555555555552E-2</v>
      </c>
      <c r="X15" s="26">
        <f>X16+X17</f>
        <v>0</v>
      </c>
      <c r="Y15" s="27">
        <f>X15/E15</f>
        <v>0</v>
      </c>
    </row>
    <row r="16" spans="1:60" ht="18.75" x14ac:dyDescent="0.25">
      <c r="A16" s="96"/>
      <c r="B16" s="109"/>
      <c r="C16" s="93"/>
      <c r="D16" s="22" t="s">
        <v>63</v>
      </c>
      <c r="E16" s="23">
        <v>8</v>
      </c>
      <c r="F16" s="23">
        <v>6</v>
      </c>
      <c r="G16" s="24">
        <f t="shared" si="18"/>
        <v>0.75</v>
      </c>
      <c r="H16" s="23">
        <v>3</v>
      </c>
      <c r="I16" s="24">
        <f t="shared" si="19"/>
        <v>0.5</v>
      </c>
      <c r="J16" s="23">
        <v>3</v>
      </c>
      <c r="K16" s="24">
        <f t="shared" si="20"/>
        <v>0.5</v>
      </c>
      <c r="L16" s="23">
        <v>1</v>
      </c>
      <c r="M16" s="24">
        <f t="shared" ref="M16:M17" si="21">L16/E16</f>
        <v>0.125</v>
      </c>
      <c r="N16" s="23">
        <v>0</v>
      </c>
      <c r="O16" s="60">
        <f t="shared" si="9"/>
        <v>0</v>
      </c>
      <c r="P16" s="23">
        <v>1</v>
      </c>
      <c r="Q16" s="24">
        <f t="shared" si="4"/>
        <v>1</v>
      </c>
      <c r="R16" s="23">
        <v>0</v>
      </c>
      <c r="S16" s="39">
        <f t="shared" si="5"/>
        <v>0</v>
      </c>
      <c r="T16" s="23">
        <v>0</v>
      </c>
      <c r="U16" s="24">
        <f t="shared" ref="U16:U31" si="22">T16/E16</f>
        <v>0</v>
      </c>
      <c r="V16" s="23">
        <v>0</v>
      </c>
      <c r="W16" s="24">
        <f t="shared" ref="W16:W31" si="23">V16/E16</f>
        <v>0</v>
      </c>
      <c r="X16" s="23">
        <v>0</v>
      </c>
      <c r="Y16" s="24">
        <f t="shared" ref="Y16:Y31" si="24">X16/E16</f>
        <v>0</v>
      </c>
    </row>
    <row r="17" spans="1:25" ht="15.75" customHeight="1" x14ac:dyDescent="0.25">
      <c r="A17" s="96"/>
      <c r="B17" s="109"/>
      <c r="C17" s="93"/>
      <c r="D17" s="22" t="s">
        <v>64</v>
      </c>
      <c r="E17" s="23">
        <v>10</v>
      </c>
      <c r="F17" s="23">
        <v>7</v>
      </c>
      <c r="G17" s="24">
        <f t="shared" si="18"/>
        <v>0.7</v>
      </c>
      <c r="H17" s="23">
        <v>6</v>
      </c>
      <c r="I17" s="24">
        <f t="shared" si="19"/>
        <v>0.8571428571428571</v>
      </c>
      <c r="J17" s="23">
        <v>1</v>
      </c>
      <c r="K17" s="24">
        <f t="shared" si="20"/>
        <v>0.14285714285714285</v>
      </c>
      <c r="L17" s="23">
        <v>1</v>
      </c>
      <c r="M17" s="24">
        <f t="shared" si="21"/>
        <v>0.1</v>
      </c>
      <c r="N17" s="23">
        <v>0</v>
      </c>
      <c r="O17" s="60">
        <f t="shared" si="9"/>
        <v>0</v>
      </c>
      <c r="P17" s="23">
        <v>0</v>
      </c>
      <c r="Q17" s="24">
        <f t="shared" si="4"/>
        <v>0</v>
      </c>
      <c r="R17" s="23">
        <v>1</v>
      </c>
      <c r="S17" s="39">
        <f t="shared" si="5"/>
        <v>1</v>
      </c>
      <c r="T17" s="23">
        <v>0</v>
      </c>
      <c r="U17" s="24">
        <f t="shared" si="22"/>
        <v>0</v>
      </c>
      <c r="V17" s="23">
        <v>1</v>
      </c>
      <c r="W17" s="24">
        <f t="shared" si="23"/>
        <v>0.1</v>
      </c>
      <c r="X17" s="23">
        <v>0</v>
      </c>
      <c r="Y17" s="24">
        <f t="shared" si="24"/>
        <v>0</v>
      </c>
    </row>
    <row r="18" spans="1:25" ht="15.75" customHeight="1" x14ac:dyDescent="0.25">
      <c r="A18" s="96"/>
      <c r="B18" s="109"/>
      <c r="C18" s="93" t="s">
        <v>9</v>
      </c>
      <c r="D18" s="25" t="s">
        <v>66</v>
      </c>
      <c r="E18" s="26">
        <f>E19+E20</f>
        <v>105</v>
      </c>
      <c r="F18" s="26">
        <f>F19+F20</f>
        <v>67</v>
      </c>
      <c r="G18" s="27">
        <f t="shared" si="18"/>
        <v>0.63809523809523805</v>
      </c>
      <c r="H18" s="26">
        <f>H19+H20</f>
        <v>48</v>
      </c>
      <c r="I18" s="27">
        <f t="shared" si="19"/>
        <v>0.71641791044776115</v>
      </c>
      <c r="J18" s="26">
        <f>J19+J20</f>
        <v>19</v>
      </c>
      <c r="K18" s="27">
        <f t="shared" si="20"/>
        <v>0.28358208955223879</v>
      </c>
      <c r="L18" s="26">
        <f>L19+L20</f>
        <v>35</v>
      </c>
      <c r="M18" s="27">
        <f>L18/E18</f>
        <v>0.33333333333333331</v>
      </c>
      <c r="N18" s="26">
        <f>N19+N20</f>
        <v>0</v>
      </c>
      <c r="O18" s="63">
        <f t="shared" si="9"/>
        <v>0</v>
      </c>
      <c r="P18" s="26">
        <f>P19+P20</f>
        <v>32</v>
      </c>
      <c r="Q18" s="27">
        <f t="shared" si="4"/>
        <v>0.91428571428571426</v>
      </c>
      <c r="R18" s="26">
        <f>R19+R20</f>
        <v>3</v>
      </c>
      <c r="S18" s="37">
        <f t="shared" si="5"/>
        <v>8.5714285714285715E-2</v>
      </c>
      <c r="T18" s="26">
        <f>T19+T20</f>
        <v>0</v>
      </c>
      <c r="U18" s="27">
        <f t="shared" si="22"/>
        <v>0</v>
      </c>
      <c r="V18" s="26">
        <f>V19+V20</f>
        <v>2</v>
      </c>
      <c r="W18" s="27">
        <f t="shared" si="23"/>
        <v>1.9047619047619049E-2</v>
      </c>
      <c r="X18" s="26">
        <f>X19+X20</f>
        <v>0</v>
      </c>
      <c r="Y18" s="27">
        <f t="shared" si="24"/>
        <v>0</v>
      </c>
    </row>
    <row r="19" spans="1:25" ht="15.75" customHeight="1" x14ac:dyDescent="0.25">
      <c r="A19" s="96"/>
      <c r="B19" s="109"/>
      <c r="C19" s="93"/>
      <c r="D19" s="22" t="s">
        <v>63</v>
      </c>
      <c r="E19" s="23">
        <v>62</v>
      </c>
      <c r="F19" s="23">
        <v>31</v>
      </c>
      <c r="G19" s="24">
        <f t="shared" si="18"/>
        <v>0.5</v>
      </c>
      <c r="H19" s="23">
        <v>19</v>
      </c>
      <c r="I19" s="24">
        <f t="shared" si="19"/>
        <v>0.61290322580645162</v>
      </c>
      <c r="J19" s="23">
        <v>12</v>
      </c>
      <c r="K19" s="24">
        <f t="shared" si="20"/>
        <v>0.38709677419354838</v>
      </c>
      <c r="L19" s="23">
        <v>32</v>
      </c>
      <c r="M19" s="24">
        <f t="shared" ref="M19:M31" si="25">L19/E19</f>
        <v>0.5161290322580645</v>
      </c>
      <c r="N19" s="23">
        <v>0</v>
      </c>
      <c r="O19" s="60">
        <f t="shared" si="9"/>
        <v>0</v>
      </c>
      <c r="P19" s="23">
        <v>32</v>
      </c>
      <c r="Q19" s="24">
        <f t="shared" si="4"/>
        <v>1</v>
      </c>
      <c r="R19" s="23">
        <v>0</v>
      </c>
      <c r="S19" s="39">
        <f t="shared" si="5"/>
        <v>0</v>
      </c>
      <c r="T19" s="23">
        <v>0</v>
      </c>
      <c r="U19" s="24">
        <f t="shared" si="22"/>
        <v>0</v>
      </c>
      <c r="V19" s="23">
        <v>0</v>
      </c>
      <c r="W19" s="24">
        <f t="shared" si="23"/>
        <v>0</v>
      </c>
      <c r="X19" s="23">
        <v>0</v>
      </c>
      <c r="Y19" s="24">
        <f t="shared" si="24"/>
        <v>0</v>
      </c>
    </row>
    <row r="20" spans="1:25" ht="18.75" x14ac:dyDescent="0.25">
      <c r="A20" s="96"/>
      <c r="B20" s="109"/>
      <c r="C20" s="93"/>
      <c r="D20" s="22" t="s">
        <v>64</v>
      </c>
      <c r="E20" s="23">
        <v>43</v>
      </c>
      <c r="F20" s="23">
        <v>36</v>
      </c>
      <c r="G20" s="24">
        <f t="shared" si="18"/>
        <v>0.83720930232558144</v>
      </c>
      <c r="H20" s="23">
        <v>29</v>
      </c>
      <c r="I20" s="24">
        <f t="shared" si="19"/>
        <v>0.80555555555555558</v>
      </c>
      <c r="J20" s="23">
        <v>7</v>
      </c>
      <c r="K20" s="24">
        <f t="shared" si="20"/>
        <v>0.19444444444444445</v>
      </c>
      <c r="L20" s="23">
        <v>3</v>
      </c>
      <c r="M20" s="24">
        <f t="shared" si="25"/>
        <v>6.9767441860465115E-2</v>
      </c>
      <c r="N20" s="23">
        <v>0</v>
      </c>
      <c r="O20" s="60">
        <f t="shared" si="9"/>
        <v>0</v>
      </c>
      <c r="P20" s="23">
        <v>0</v>
      </c>
      <c r="Q20" s="24">
        <f t="shared" si="4"/>
        <v>0</v>
      </c>
      <c r="R20" s="23">
        <v>3</v>
      </c>
      <c r="S20" s="39">
        <f t="shared" si="5"/>
        <v>1</v>
      </c>
      <c r="T20" s="23">
        <v>0</v>
      </c>
      <c r="U20" s="24">
        <f t="shared" si="22"/>
        <v>0</v>
      </c>
      <c r="V20" s="23">
        <v>2</v>
      </c>
      <c r="W20" s="24">
        <f t="shared" si="23"/>
        <v>4.6511627906976744E-2</v>
      </c>
      <c r="X20" s="23">
        <v>0</v>
      </c>
      <c r="Y20" s="24">
        <f t="shared" si="24"/>
        <v>0</v>
      </c>
    </row>
    <row r="21" spans="1:25" ht="15.75" customHeight="1" x14ac:dyDescent="0.25">
      <c r="A21" s="96"/>
      <c r="B21" s="109"/>
      <c r="C21" s="94" t="s">
        <v>10</v>
      </c>
      <c r="D21" s="41" t="s">
        <v>66</v>
      </c>
      <c r="E21" s="26">
        <f>E22+E23</f>
        <v>27</v>
      </c>
      <c r="F21" s="26">
        <f>F22+F23</f>
        <v>11</v>
      </c>
      <c r="G21" s="27">
        <f t="shared" si="18"/>
        <v>0.40740740740740738</v>
      </c>
      <c r="H21" s="26">
        <f>H22+H23</f>
        <v>3</v>
      </c>
      <c r="I21" s="27">
        <f t="shared" si="19"/>
        <v>0.27272727272727271</v>
      </c>
      <c r="J21" s="26">
        <f>J22+J23</f>
        <v>8</v>
      </c>
      <c r="K21" s="27">
        <f t="shared" si="20"/>
        <v>0.72727272727272729</v>
      </c>
      <c r="L21" s="26">
        <f>L22+L23</f>
        <v>13</v>
      </c>
      <c r="M21" s="27">
        <f t="shared" si="25"/>
        <v>0.48148148148148145</v>
      </c>
      <c r="N21" s="26">
        <f>N22+N23</f>
        <v>0</v>
      </c>
      <c r="O21" s="63">
        <f t="shared" si="9"/>
        <v>0</v>
      </c>
      <c r="P21" s="26">
        <f>P22+P23</f>
        <v>11</v>
      </c>
      <c r="Q21" s="27">
        <f t="shared" si="4"/>
        <v>0.84615384615384615</v>
      </c>
      <c r="R21" s="26">
        <f>R22+R23</f>
        <v>2</v>
      </c>
      <c r="S21" s="37">
        <f t="shared" si="5"/>
        <v>0.15384615384615385</v>
      </c>
      <c r="T21" s="26">
        <f>T22+T23</f>
        <v>2</v>
      </c>
      <c r="U21" s="27">
        <f t="shared" si="22"/>
        <v>7.407407407407407E-2</v>
      </c>
      <c r="V21" s="26">
        <f>V22+V23</f>
        <v>0</v>
      </c>
      <c r="W21" s="27">
        <f t="shared" si="23"/>
        <v>0</v>
      </c>
      <c r="X21" s="26">
        <f>X22+X23</f>
        <v>0</v>
      </c>
      <c r="Y21" s="27">
        <f t="shared" si="24"/>
        <v>0</v>
      </c>
    </row>
    <row r="22" spans="1:25" ht="15.75" customHeight="1" x14ac:dyDescent="0.25">
      <c r="A22" s="96"/>
      <c r="B22" s="109"/>
      <c r="C22" s="94"/>
      <c r="D22" s="42" t="s">
        <v>63</v>
      </c>
      <c r="E22" s="23">
        <v>18</v>
      </c>
      <c r="F22" s="23">
        <v>6</v>
      </c>
      <c r="G22" s="24">
        <f t="shared" si="18"/>
        <v>0.33333333333333331</v>
      </c>
      <c r="H22" s="23">
        <v>1</v>
      </c>
      <c r="I22" s="24">
        <f t="shared" si="19"/>
        <v>0.16666666666666666</v>
      </c>
      <c r="J22" s="23">
        <v>5</v>
      </c>
      <c r="K22" s="24">
        <f t="shared" si="20"/>
        <v>0.83333333333333337</v>
      </c>
      <c r="L22" s="23">
        <v>11</v>
      </c>
      <c r="M22" s="24">
        <f t="shared" si="25"/>
        <v>0.61111111111111116</v>
      </c>
      <c r="N22" s="23">
        <v>0</v>
      </c>
      <c r="O22" s="60">
        <f t="shared" si="9"/>
        <v>0</v>
      </c>
      <c r="P22" s="23">
        <v>11</v>
      </c>
      <c r="Q22" s="24">
        <f t="shared" si="4"/>
        <v>1</v>
      </c>
      <c r="R22" s="23">
        <v>0</v>
      </c>
      <c r="S22" s="39">
        <f t="shared" si="5"/>
        <v>0</v>
      </c>
      <c r="T22" s="23">
        <v>0</v>
      </c>
      <c r="U22" s="24">
        <f t="shared" si="22"/>
        <v>0</v>
      </c>
      <c r="V22" s="23">
        <v>0</v>
      </c>
      <c r="W22" s="24">
        <f t="shared" si="23"/>
        <v>0</v>
      </c>
      <c r="X22" s="23">
        <v>0</v>
      </c>
      <c r="Y22" s="24">
        <f t="shared" si="24"/>
        <v>0</v>
      </c>
    </row>
    <row r="23" spans="1:25" ht="18.75" x14ac:dyDescent="0.25">
      <c r="A23" s="96"/>
      <c r="B23" s="109"/>
      <c r="C23" s="94"/>
      <c r="D23" s="42" t="s">
        <v>64</v>
      </c>
      <c r="E23" s="23">
        <v>9</v>
      </c>
      <c r="F23" s="23">
        <v>5</v>
      </c>
      <c r="G23" s="24">
        <f t="shared" si="18"/>
        <v>0.55555555555555558</v>
      </c>
      <c r="H23" s="23">
        <v>2</v>
      </c>
      <c r="I23" s="24">
        <f t="shared" si="19"/>
        <v>0.4</v>
      </c>
      <c r="J23" s="23">
        <v>3</v>
      </c>
      <c r="K23" s="24">
        <f t="shared" si="20"/>
        <v>0.6</v>
      </c>
      <c r="L23" s="23">
        <v>2</v>
      </c>
      <c r="M23" s="24">
        <f t="shared" si="25"/>
        <v>0.22222222222222221</v>
      </c>
      <c r="N23" s="23">
        <v>0</v>
      </c>
      <c r="O23" s="60">
        <f t="shared" si="9"/>
        <v>0</v>
      </c>
      <c r="P23" s="23">
        <v>0</v>
      </c>
      <c r="Q23" s="24">
        <f t="shared" si="4"/>
        <v>0</v>
      </c>
      <c r="R23" s="23">
        <v>2</v>
      </c>
      <c r="S23" s="39">
        <f t="shared" si="5"/>
        <v>1</v>
      </c>
      <c r="T23" s="23">
        <v>2</v>
      </c>
      <c r="U23" s="24">
        <f t="shared" si="22"/>
        <v>0.22222222222222221</v>
      </c>
      <c r="V23" s="23">
        <v>0</v>
      </c>
      <c r="W23" s="24">
        <f t="shared" si="23"/>
        <v>0</v>
      </c>
      <c r="X23" s="23">
        <v>0</v>
      </c>
      <c r="Y23" s="24">
        <f t="shared" si="24"/>
        <v>0</v>
      </c>
    </row>
    <row r="24" spans="1:25" ht="31.5" x14ac:dyDescent="0.25">
      <c r="A24" s="96"/>
      <c r="B24" s="109"/>
      <c r="C24" s="70" t="s">
        <v>155</v>
      </c>
      <c r="D24" s="42" t="s">
        <v>85</v>
      </c>
      <c r="E24" s="23">
        <v>9</v>
      </c>
      <c r="F24" s="23">
        <v>7</v>
      </c>
      <c r="G24" s="24">
        <f t="shared" si="18"/>
        <v>0.77777777777777779</v>
      </c>
      <c r="H24" s="23">
        <v>3</v>
      </c>
      <c r="I24" s="24">
        <f t="shared" si="19"/>
        <v>0.42857142857142855</v>
      </c>
      <c r="J24" s="23">
        <v>4</v>
      </c>
      <c r="K24" s="24">
        <f t="shared" si="20"/>
        <v>0.5714285714285714</v>
      </c>
      <c r="L24" s="23">
        <v>3</v>
      </c>
      <c r="M24" s="24">
        <f t="shared" si="25"/>
        <v>0.33333333333333331</v>
      </c>
      <c r="N24" s="23">
        <v>0</v>
      </c>
      <c r="O24" s="60">
        <f t="shared" si="9"/>
        <v>0</v>
      </c>
      <c r="P24" s="23">
        <v>0</v>
      </c>
      <c r="Q24" s="24">
        <f t="shared" si="4"/>
        <v>0</v>
      </c>
      <c r="R24" s="23">
        <v>3</v>
      </c>
      <c r="S24" s="39">
        <f t="shared" si="5"/>
        <v>1</v>
      </c>
      <c r="T24" s="23">
        <v>0</v>
      </c>
      <c r="U24" s="24">
        <f t="shared" si="22"/>
        <v>0</v>
      </c>
      <c r="V24" s="23">
        <v>1</v>
      </c>
      <c r="W24" s="24">
        <f t="shared" si="23"/>
        <v>0.1111111111111111</v>
      </c>
      <c r="X24" s="23">
        <v>0</v>
      </c>
      <c r="Y24" s="24">
        <f t="shared" si="24"/>
        <v>0</v>
      </c>
    </row>
    <row r="25" spans="1:25" ht="31.5" x14ac:dyDescent="0.25">
      <c r="A25" s="96"/>
      <c r="B25" s="109"/>
      <c r="C25" s="68" t="s">
        <v>11</v>
      </c>
      <c r="D25" s="22" t="s">
        <v>83</v>
      </c>
      <c r="E25" s="23">
        <v>17</v>
      </c>
      <c r="F25" s="23">
        <v>8</v>
      </c>
      <c r="G25" s="24">
        <f t="shared" si="18"/>
        <v>0.47058823529411764</v>
      </c>
      <c r="H25" s="23">
        <v>6</v>
      </c>
      <c r="I25" s="24">
        <f t="shared" si="19"/>
        <v>0.75</v>
      </c>
      <c r="J25" s="23">
        <v>2</v>
      </c>
      <c r="K25" s="24">
        <f t="shared" si="20"/>
        <v>0.25</v>
      </c>
      <c r="L25" s="23">
        <v>8</v>
      </c>
      <c r="M25" s="24">
        <f t="shared" si="25"/>
        <v>0.47058823529411764</v>
      </c>
      <c r="N25" s="23">
        <v>0</v>
      </c>
      <c r="O25" s="60">
        <f t="shared" si="9"/>
        <v>0</v>
      </c>
      <c r="P25" s="23">
        <v>8</v>
      </c>
      <c r="Q25" s="24">
        <f t="shared" si="4"/>
        <v>1</v>
      </c>
      <c r="R25" s="23">
        <v>0</v>
      </c>
      <c r="S25" s="39">
        <f t="shared" si="5"/>
        <v>0</v>
      </c>
      <c r="T25" s="23">
        <v>0</v>
      </c>
      <c r="U25" s="24">
        <f t="shared" si="22"/>
        <v>0</v>
      </c>
      <c r="V25" s="23">
        <v>0</v>
      </c>
      <c r="W25" s="24">
        <f t="shared" si="23"/>
        <v>0</v>
      </c>
      <c r="X25" s="23">
        <v>0</v>
      </c>
      <c r="Y25" s="24">
        <f t="shared" si="24"/>
        <v>0</v>
      </c>
    </row>
    <row r="26" spans="1:25" ht="32.25" customHeight="1" x14ac:dyDescent="0.25">
      <c r="A26" s="96"/>
      <c r="B26" s="109"/>
      <c r="C26" s="93" t="s">
        <v>12</v>
      </c>
      <c r="D26" s="25" t="s">
        <v>66</v>
      </c>
      <c r="E26" s="26">
        <f>E27+E28</f>
        <v>131</v>
      </c>
      <c r="F26" s="26">
        <f>F27+F28</f>
        <v>111</v>
      </c>
      <c r="G26" s="27">
        <f t="shared" si="18"/>
        <v>0.84732824427480913</v>
      </c>
      <c r="H26" s="26">
        <f>H27+H28</f>
        <v>80</v>
      </c>
      <c r="I26" s="27">
        <f t="shared" si="19"/>
        <v>0.72072072072072069</v>
      </c>
      <c r="J26" s="26">
        <f>J27+J28</f>
        <v>31</v>
      </c>
      <c r="K26" s="27">
        <f t="shared" si="20"/>
        <v>0.27927927927927926</v>
      </c>
      <c r="L26" s="26">
        <f>L27+L28</f>
        <v>40</v>
      </c>
      <c r="M26" s="27">
        <f t="shared" si="25"/>
        <v>0.30534351145038169</v>
      </c>
      <c r="N26" s="26">
        <f>N27+N28</f>
        <v>0</v>
      </c>
      <c r="O26" s="63">
        <f t="shared" si="9"/>
        <v>0</v>
      </c>
      <c r="P26" s="26">
        <f>P27+P28</f>
        <v>37</v>
      </c>
      <c r="Q26" s="27">
        <f t="shared" si="4"/>
        <v>0.92500000000000004</v>
      </c>
      <c r="R26" s="26">
        <f>R27+R28</f>
        <v>3</v>
      </c>
      <c r="S26" s="37">
        <f t="shared" si="5"/>
        <v>7.4999999999999997E-2</v>
      </c>
      <c r="T26" s="26">
        <f>T27+T28</f>
        <v>1</v>
      </c>
      <c r="U26" s="27">
        <f t="shared" si="22"/>
        <v>7.6335877862595417E-3</v>
      </c>
      <c r="V26" s="26">
        <f>V27+V28</f>
        <v>1</v>
      </c>
      <c r="W26" s="27">
        <f t="shared" si="23"/>
        <v>7.6335877862595417E-3</v>
      </c>
      <c r="X26" s="26">
        <f>X27+X28</f>
        <v>0</v>
      </c>
      <c r="Y26" s="27">
        <f t="shared" si="24"/>
        <v>0</v>
      </c>
    </row>
    <row r="27" spans="1:25" ht="18.75" x14ac:dyDescent="0.25">
      <c r="A27" s="96"/>
      <c r="B27" s="109"/>
      <c r="C27" s="93"/>
      <c r="D27" s="22" t="s">
        <v>63</v>
      </c>
      <c r="E27" s="23">
        <v>88</v>
      </c>
      <c r="F27" s="23">
        <v>71</v>
      </c>
      <c r="G27" s="24">
        <f t="shared" si="18"/>
        <v>0.80681818181818177</v>
      </c>
      <c r="H27" s="23">
        <v>45</v>
      </c>
      <c r="I27" s="24">
        <f t="shared" si="19"/>
        <v>0.63380281690140849</v>
      </c>
      <c r="J27" s="23">
        <v>26</v>
      </c>
      <c r="K27" s="24">
        <f t="shared" si="20"/>
        <v>0.36619718309859156</v>
      </c>
      <c r="L27" s="23">
        <v>37</v>
      </c>
      <c r="M27" s="24">
        <f t="shared" si="25"/>
        <v>0.42045454545454547</v>
      </c>
      <c r="N27" s="23">
        <v>0</v>
      </c>
      <c r="O27" s="60">
        <f t="shared" si="9"/>
        <v>0</v>
      </c>
      <c r="P27" s="23">
        <v>37</v>
      </c>
      <c r="Q27" s="24">
        <f t="shared" si="4"/>
        <v>1</v>
      </c>
      <c r="R27" s="23">
        <v>0</v>
      </c>
      <c r="S27" s="39">
        <f t="shared" si="5"/>
        <v>0</v>
      </c>
      <c r="T27" s="23">
        <v>1</v>
      </c>
      <c r="U27" s="24">
        <f t="shared" si="22"/>
        <v>1.1363636363636364E-2</v>
      </c>
      <c r="V27" s="23">
        <v>0</v>
      </c>
      <c r="W27" s="24">
        <f t="shared" si="23"/>
        <v>0</v>
      </c>
      <c r="X27" s="23">
        <v>0</v>
      </c>
      <c r="Y27" s="24">
        <f t="shared" si="24"/>
        <v>0</v>
      </c>
    </row>
    <row r="28" spans="1:25" ht="18.75" x14ac:dyDescent="0.25">
      <c r="A28" s="96"/>
      <c r="B28" s="109"/>
      <c r="C28" s="93"/>
      <c r="D28" s="22" t="s">
        <v>64</v>
      </c>
      <c r="E28" s="23">
        <v>43</v>
      </c>
      <c r="F28" s="23">
        <v>40</v>
      </c>
      <c r="G28" s="24">
        <f t="shared" si="18"/>
        <v>0.93023255813953487</v>
      </c>
      <c r="H28" s="23">
        <v>35</v>
      </c>
      <c r="I28" s="24">
        <f t="shared" si="19"/>
        <v>0.875</v>
      </c>
      <c r="J28" s="23">
        <v>5</v>
      </c>
      <c r="K28" s="24">
        <f t="shared" si="20"/>
        <v>0.125</v>
      </c>
      <c r="L28" s="23">
        <v>3</v>
      </c>
      <c r="M28" s="24">
        <f t="shared" si="25"/>
        <v>6.9767441860465115E-2</v>
      </c>
      <c r="N28" s="23">
        <v>0</v>
      </c>
      <c r="O28" s="60">
        <f t="shared" si="9"/>
        <v>0</v>
      </c>
      <c r="P28" s="23">
        <v>0</v>
      </c>
      <c r="Q28" s="24">
        <f t="shared" si="4"/>
        <v>0</v>
      </c>
      <c r="R28" s="23">
        <v>3</v>
      </c>
      <c r="S28" s="39">
        <f t="shared" si="5"/>
        <v>1</v>
      </c>
      <c r="T28" s="23">
        <v>0</v>
      </c>
      <c r="U28" s="24">
        <f t="shared" si="22"/>
        <v>0</v>
      </c>
      <c r="V28" s="23">
        <v>1</v>
      </c>
      <c r="W28" s="24">
        <f t="shared" si="23"/>
        <v>2.3255813953488372E-2</v>
      </c>
      <c r="X28" s="23">
        <v>0</v>
      </c>
      <c r="Y28" s="24">
        <f t="shared" si="24"/>
        <v>0</v>
      </c>
    </row>
    <row r="29" spans="1:25" ht="18.75" x14ac:dyDescent="0.25">
      <c r="A29" s="96"/>
      <c r="B29" s="109"/>
      <c r="C29" s="93" t="s">
        <v>13</v>
      </c>
      <c r="D29" s="25" t="s">
        <v>66</v>
      </c>
      <c r="E29" s="26">
        <f>E30+E31</f>
        <v>63</v>
      </c>
      <c r="F29" s="26">
        <f>F30+F31</f>
        <v>47</v>
      </c>
      <c r="G29" s="27">
        <f t="shared" si="18"/>
        <v>0.74603174603174605</v>
      </c>
      <c r="H29" s="26">
        <f>H30+H31</f>
        <v>34</v>
      </c>
      <c r="I29" s="27">
        <f t="shared" si="19"/>
        <v>0.72340425531914898</v>
      </c>
      <c r="J29" s="26">
        <f>J30+J31</f>
        <v>13</v>
      </c>
      <c r="K29" s="27">
        <f t="shared" si="20"/>
        <v>0.27659574468085107</v>
      </c>
      <c r="L29" s="26">
        <f>L30+L31</f>
        <v>22</v>
      </c>
      <c r="M29" s="27">
        <f t="shared" si="25"/>
        <v>0.34920634920634919</v>
      </c>
      <c r="N29" s="26">
        <f>N30+N31</f>
        <v>0</v>
      </c>
      <c r="O29" s="60">
        <f t="shared" si="9"/>
        <v>0</v>
      </c>
      <c r="P29" s="26">
        <f>P30+P31</f>
        <v>21</v>
      </c>
      <c r="Q29" s="27">
        <f t="shared" si="4"/>
        <v>0.95454545454545459</v>
      </c>
      <c r="R29" s="26">
        <f>R30+R31</f>
        <v>1</v>
      </c>
      <c r="S29" s="37">
        <f t="shared" si="5"/>
        <v>4.5454545454545456E-2</v>
      </c>
      <c r="T29" s="26">
        <f>T30+T31</f>
        <v>0</v>
      </c>
      <c r="U29" s="27">
        <f t="shared" si="22"/>
        <v>0</v>
      </c>
      <c r="V29" s="26">
        <f>V30+V31</f>
        <v>0</v>
      </c>
      <c r="W29" s="27">
        <f t="shared" si="23"/>
        <v>0</v>
      </c>
      <c r="X29" s="26">
        <f>X30+X31</f>
        <v>0</v>
      </c>
      <c r="Y29" s="27">
        <f t="shared" si="24"/>
        <v>0</v>
      </c>
    </row>
    <row r="30" spans="1:25" ht="18.75" x14ac:dyDescent="0.25">
      <c r="A30" s="96"/>
      <c r="B30" s="109"/>
      <c r="C30" s="93"/>
      <c r="D30" s="22" t="s">
        <v>63</v>
      </c>
      <c r="E30" s="23">
        <v>44</v>
      </c>
      <c r="F30" s="23">
        <v>28</v>
      </c>
      <c r="G30" s="24">
        <f t="shared" si="18"/>
        <v>0.63636363636363635</v>
      </c>
      <c r="H30" s="23">
        <v>21</v>
      </c>
      <c r="I30" s="24">
        <f t="shared" si="19"/>
        <v>0.75</v>
      </c>
      <c r="J30" s="23">
        <v>7</v>
      </c>
      <c r="K30" s="24">
        <f t="shared" si="20"/>
        <v>0.25</v>
      </c>
      <c r="L30" s="23">
        <v>21</v>
      </c>
      <c r="M30" s="24">
        <f t="shared" si="25"/>
        <v>0.47727272727272729</v>
      </c>
      <c r="N30" s="23">
        <v>0</v>
      </c>
      <c r="O30" s="60">
        <f t="shared" si="9"/>
        <v>0</v>
      </c>
      <c r="P30" s="23">
        <v>21</v>
      </c>
      <c r="Q30" s="24">
        <f t="shared" si="4"/>
        <v>1</v>
      </c>
      <c r="R30" s="23">
        <v>0</v>
      </c>
      <c r="S30" s="39">
        <f t="shared" si="5"/>
        <v>0</v>
      </c>
      <c r="T30" s="23">
        <v>0</v>
      </c>
      <c r="U30" s="24">
        <f t="shared" si="22"/>
        <v>0</v>
      </c>
      <c r="V30" s="23">
        <v>0</v>
      </c>
      <c r="W30" s="24">
        <f t="shared" si="23"/>
        <v>0</v>
      </c>
      <c r="X30" s="23">
        <v>0</v>
      </c>
      <c r="Y30" s="24">
        <f t="shared" si="24"/>
        <v>0</v>
      </c>
    </row>
    <row r="31" spans="1:25" ht="18.75" x14ac:dyDescent="0.25">
      <c r="A31" s="96"/>
      <c r="B31" s="109"/>
      <c r="C31" s="93"/>
      <c r="D31" s="22" t="s">
        <v>64</v>
      </c>
      <c r="E31" s="23">
        <v>19</v>
      </c>
      <c r="F31" s="23">
        <v>19</v>
      </c>
      <c r="G31" s="24">
        <f t="shared" si="18"/>
        <v>1</v>
      </c>
      <c r="H31" s="23">
        <v>13</v>
      </c>
      <c r="I31" s="24">
        <f t="shared" si="19"/>
        <v>0.68421052631578949</v>
      </c>
      <c r="J31" s="23">
        <v>6</v>
      </c>
      <c r="K31" s="24">
        <f t="shared" si="20"/>
        <v>0.31578947368421051</v>
      </c>
      <c r="L31" s="23">
        <v>1</v>
      </c>
      <c r="M31" s="24">
        <f t="shared" si="25"/>
        <v>5.2631578947368418E-2</v>
      </c>
      <c r="N31" s="23">
        <v>0</v>
      </c>
      <c r="O31" s="60">
        <f t="shared" si="9"/>
        <v>0</v>
      </c>
      <c r="P31" s="23">
        <v>0</v>
      </c>
      <c r="Q31" s="24">
        <f t="shared" si="4"/>
        <v>0</v>
      </c>
      <c r="R31" s="23">
        <v>1</v>
      </c>
      <c r="S31" s="39">
        <f t="shared" si="5"/>
        <v>1</v>
      </c>
      <c r="T31" s="23">
        <v>0</v>
      </c>
      <c r="U31" s="24">
        <f t="shared" si="22"/>
        <v>0</v>
      </c>
      <c r="V31" s="23">
        <v>0</v>
      </c>
      <c r="W31" s="24">
        <f t="shared" si="23"/>
        <v>0</v>
      </c>
      <c r="X31" s="23">
        <v>0</v>
      </c>
      <c r="Y31" s="24">
        <f t="shared" si="24"/>
        <v>0</v>
      </c>
    </row>
    <row r="32" spans="1:25" ht="31.5" x14ac:dyDescent="0.25">
      <c r="A32" s="96"/>
      <c r="B32" s="109"/>
      <c r="C32" s="68" t="s">
        <v>14</v>
      </c>
      <c r="D32" s="22" t="s">
        <v>83</v>
      </c>
      <c r="E32" s="23">
        <v>48</v>
      </c>
      <c r="F32" s="23">
        <v>29</v>
      </c>
      <c r="G32" s="24">
        <f t="shared" si="18"/>
        <v>0.60416666666666663</v>
      </c>
      <c r="H32" s="23">
        <v>20</v>
      </c>
      <c r="I32" s="24">
        <f t="shared" si="19"/>
        <v>0.68965517241379315</v>
      </c>
      <c r="J32" s="23">
        <v>9</v>
      </c>
      <c r="K32" s="24">
        <f t="shared" si="20"/>
        <v>0.31034482758620691</v>
      </c>
      <c r="L32" s="23">
        <v>18</v>
      </c>
      <c r="M32" s="24">
        <f t="shared" ref="M32:M37" si="26">L32/E32</f>
        <v>0.375</v>
      </c>
      <c r="N32" s="23">
        <v>0</v>
      </c>
      <c r="O32" s="60">
        <f t="shared" si="9"/>
        <v>0</v>
      </c>
      <c r="P32" s="23">
        <v>18</v>
      </c>
      <c r="Q32" s="24">
        <f t="shared" si="4"/>
        <v>1</v>
      </c>
      <c r="R32" s="23">
        <v>0</v>
      </c>
      <c r="S32" s="39">
        <f t="shared" si="5"/>
        <v>0</v>
      </c>
      <c r="T32" s="23">
        <v>0</v>
      </c>
      <c r="U32" s="24">
        <f t="shared" ref="U32:U37" si="27">T32/E32</f>
        <v>0</v>
      </c>
      <c r="V32" s="23">
        <v>2</v>
      </c>
      <c r="W32" s="24">
        <f t="shared" ref="W32:W37" si="28">V32/E32</f>
        <v>4.1666666666666664E-2</v>
      </c>
      <c r="X32" s="23">
        <v>0</v>
      </c>
      <c r="Y32" s="24">
        <f t="shared" ref="Y32:Y37" si="29">X32/E32</f>
        <v>0</v>
      </c>
    </row>
    <row r="33" spans="1:60" ht="40.5" customHeight="1" x14ac:dyDescent="0.25">
      <c r="A33" s="96"/>
      <c r="B33" s="109"/>
      <c r="C33" s="92" t="s">
        <v>103</v>
      </c>
      <c r="D33" s="41" t="s">
        <v>110</v>
      </c>
      <c r="E33" s="38">
        <f>E34+E35+E36</f>
        <v>418</v>
      </c>
      <c r="F33" s="38">
        <f>F34+F35+F36</f>
        <v>293</v>
      </c>
      <c r="G33" s="37">
        <f t="shared" si="18"/>
        <v>0.70095693779904311</v>
      </c>
      <c r="H33" s="38">
        <f>H34+H35+H36</f>
        <v>203</v>
      </c>
      <c r="I33" s="37">
        <f t="shared" si="19"/>
        <v>0.69283276450511944</v>
      </c>
      <c r="J33" s="38">
        <f>J34+J35+J36</f>
        <v>90</v>
      </c>
      <c r="K33" s="37">
        <f t="shared" si="20"/>
        <v>0.30716723549488056</v>
      </c>
      <c r="L33" s="38">
        <f>L34+L35+L36</f>
        <v>141</v>
      </c>
      <c r="M33" s="37">
        <f t="shared" si="26"/>
        <v>0.33732057416267941</v>
      </c>
      <c r="N33" s="38">
        <f>N34+N35+N36</f>
        <v>0</v>
      </c>
      <c r="O33" s="63">
        <f t="shared" si="9"/>
        <v>0</v>
      </c>
      <c r="P33" s="38">
        <f>P34+P35+P36</f>
        <v>128</v>
      </c>
      <c r="Q33" s="27">
        <f t="shared" si="4"/>
        <v>0.90780141843971629</v>
      </c>
      <c r="R33" s="38">
        <f>R34+R35+R36</f>
        <v>13</v>
      </c>
      <c r="S33" s="37">
        <f t="shared" si="5"/>
        <v>9.2198581560283682E-2</v>
      </c>
      <c r="T33" s="38">
        <f>T34+T35+T36</f>
        <v>3</v>
      </c>
      <c r="U33" s="37">
        <f t="shared" si="27"/>
        <v>7.1770334928229667E-3</v>
      </c>
      <c r="V33" s="38">
        <f>V34+V35+V36</f>
        <v>7</v>
      </c>
      <c r="W33" s="37">
        <f t="shared" si="28"/>
        <v>1.6746411483253589E-2</v>
      </c>
      <c r="X33" s="38">
        <f>X34+X35+X36</f>
        <v>0</v>
      </c>
      <c r="Y33" s="37">
        <f t="shared" si="29"/>
        <v>0</v>
      </c>
    </row>
    <row r="34" spans="1:60" ht="30.75" customHeight="1" x14ac:dyDescent="0.25">
      <c r="A34" s="96"/>
      <c r="B34" s="109"/>
      <c r="C34" s="92"/>
      <c r="D34" s="22" t="s">
        <v>63</v>
      </c>
      <c r="E34" s="40">
        <f>E16+E19+E22+E25+E27+E30+E32</f>
        <v>285</v>
      </c>
      <c r="F34" s="40">
        <f>F16+F19+F22+F25+F27+F30+F32</f>
        <v>179</v>
      </c>
      <c r="G34" s="39">
        <f t="shared" si="18"/>
        <v>0.62807017543859645</v>
      </c>
      <c r="H34" s="40">
        <f>H16+H19+H22+H25+H27+H30+H32</f>
        <v>115</v>
      </c>
      <c r="I34" s="39">
        <f t="shared" si="19"/>
        <v>0.64245810055865926</v>
      </c>
      <c r="J34" s="40">
        <f>J16+J19+J22+J25+J27+J30+J32</f>
        <v>64</v>
      </c>
      <c r="K34" s="39">
        <f t="shared" si="20"/>
        <v>0.35754189944134079</v>
      </c>
      <c r="L34" s="40">
        <f>L16+L19+L22+L25+L27+L30+L32</f>
        <v>128</v>
      </c>
      <c r="M34" s="39">
        <f t="shared" si="26"/>
        <v>0.44912280701754387</v>
      </c>
      <c r="N34" s="40">
        <f>N16+N19+N22+N25+N27+N30+N32</f>
        <v>0</v>
      </c>
      <c r="O34" s="60">
        <f t="shared" si="9"/>
        <v>0</v>
      </c>
      <c r="P34" s="40">
        <f>P16+P19+P22+P25+P27+P30+P32</f>
        <v>128</v>
      </c>
      <c r="Q34" s="24">
        <f t="shared" si="4"/>
        <v>1</v>
      </c>
      <c r="R34" s="40">
        <f>R16+R19+R22+R25+R27+R30+R32</f>
        <v>0</v>
      </c>
      <c r="S34" s="39">
        <f t="shared" si="5"/>
        <v>0</v>
      </c>
      <c r="T34" s="40">
        <f>T16+T19+T22+T25+T27+T30+T32</f>
        <v>1</v>
      </c>
      <c r="U34" s="39">
        <f t="shared" si="27"/>
        <v>3.5087719298245615E-3</v>
      </c>
      <c r="V34" s="40">
        <f>V16+V19+V22+V25+V27+V30+V32</f>
        <v>2</v>
      </c>
      <c r="W34" s="39">
        <f t="shared" si="28"/>
        <v>7.0175438596491229E-3</v>
      </c>
      <c r="X34" s="40">
        <f>X16+X19+X22+X25+X27+X30+X32</f>
        <v>0</v>
      </c>
      <c r="Y34" s="39">
        <f t="shared" si="29"/>
        <v>0</v>
      </c>
    </row>
    <row r="35" spans="1:60" ht="30.75" customHeight="1" x14ac:dyDescent="0.25">
      <c r="A35" s="96"/>
      <c r="B35" s="109"/>
      <c r="C35" s="92"/>
      <c r="D35" s="22" t="s">
        <v>65</v>
      </c>
      <c r="E35" s="40">
        <f>E24</f>
        <v>9</v>
      </c>
      <c r="F35" s="40">
        <f>F24</f>
        <v>7</v>
      </c>
      <c r="G35" s="39">
        <f t="shared" si="18"/>
        <v>0.77777777777777779</v>
      </c>
      <c r="H35" s="40">
        <f>H24</f>
        <v>3</v>
      </c>
      <c r="I35" s="39">
        <f t="shared" si="19"/>
        <v>0.42857142857142855</v>
      </c>
      <c r="J35" s="40">
        <f>J24</f>
        <v>4</v>
      </c>
      <c r="K35" s="39">
        <f t="shared" si="20"/>
        <v>0.5714285714285714</v>
      </c>
      <c r="L35" s="40">
        <f>L24</f>
        <v>3</v>
      </c>
      <c r="M35" s="39">
        <f t="shared" si="26"/>
        <v>0.33333333333333331</v>
      </c>
      <c r="N35" s="40">
        <f>N24</f>
        <v>0</v>
      </c>
      <c r="O35" s="60">
        <f t="shared" si="9"/>
        <v>0</v>
      </c>
      <c r="P35" s="40">
        <f>P24</f>
        <v>0</v>
      </c>
      <c r="Q35" s="24">
        <f t="shared" si="4"/>
        <v>0</v>
      </c>
      <c r="R35" s="40">
        <f>R24</f>
        <v>3</v>
      </c>
      <c r="S35" s="39">
        <f t="shared" si="5"/>
        <v>1</v>
      </c>
      <c r="T35" s="40">
        <f>T24</f>
        <v>0</v>
      </c>
      <c r="U35" s="39">
        <f t="shared" si="27"/>
        <v>0</v>
      </c>
      <c r="V35" s="40">
        <f>V24</f>
        <v>1</v>
      </c>
      <c r="W35" s="39">
        <f t="shared" si="28"/>
        <v>0.1111111111111111</v>
      </c>
      <c r="X35" s="40">
        <f>X24</f>
        <v>0</v>
      </c>
      <c r="Y35" s="39">
        <f t="shared" si="29"/>
        <v>0</v>
      </c>
    </row>
    <row r="36" spans="1:60" s="34" customFormat="1" ht="42" customHeight="1" thickBot="1" x14ac:dyDescent="0.3">
      <c r="A36" s="96"/>
      <c r="B36" s="110"/>
      <c r="C36" s="92"/>
      <c r="D36" s="22" t="s">
        <v>64</v>
      </c>
      <c r="E36" s="40">
        <f>E17+E20+E23+E28+E31</f>
        <v>124</v>
      </c>
      <c r="F36" s="40">
        <f>F17+F20+F23+F28+F31</f>
        <v>107</v>
      </c>
      <c r="G36" s="39">
        <f t="shared" si="18"/>
        <v>0.86290322580645162</v>
      </c>
      <c r="H36" s="40">
        <f>H17+H20+H23+H28+H31</f>
        <v>85</v>
      </c>
      <c r="I36" s="39">
        <f t="shared" si="19"/>
        <v>0.79439252336448596</v>
      </c>
      <c r="J36" s="40">
        <f>J17+J20+J23+J28+J31</f>
        <v>22</v>
      </c>
      <c r="K36" s="39">
        <f t="shared" si="20"/>
        <v>0.20560747663551401</v>
      </c>
      <c r="L36" s="40">
        <f>L17+L20+L23+L28+L31</f>
        <v>10</v>
      </c>
      <c r="M36" s="39">
        <f t="shared" si="26"/>
        <v>8.0645161290322578E-2</v>
      </c>
      <c r="N36" s="40">
        <f>N17+N20+N23+N28+N31</f>
        <v>0</v>
      </c>
      <c r="O36" s="60">
        <f t="shared" si="9"/>
        <v>0</v>
      </c>
      <c r="P36" s="40">
        <f>P17+P20+P23+P28+P31</f>
        <v>0</v>
      </c>
      <c r="Q36" s="24">
        <f t="shared" si="4"/>
        <v>0</v>
      </c>
      <c r="R36" s="40">
        <f>R17+R20+R23+R28+R31</f>
        <v>10</v>
      </c>
      <c r="S36" s="39">
        <f t="shared" si="5"/>
        <v>1</v>
      </c>
      <c r="T36" s="40">
        <f>T17+T20+T23+T28+T31</f>
        <v>2</v>
      </c>
      <c r="U36" s="39">
        <f t="shared" si="27"/>
        <v>1.6129032258064516E-2</v>
      </c>
      <c r="V36" s="40">
        <f>V17+V20+V23+V28+V31</f>
        <v>4</v>
      </c>
      <c r="W36" s="39">
        <f t="shared" si="28"/>
        <v>3.2258064516129031E-2</v>
      </c>
      <c r="X36" s="40">
        <f>X17+X20+X23+X28+X31</f>
        <v>0</v>
      </c>
      <c r="Y36" s="39">
        <f t="shared" si="29"/>
        <v>0</v>
      </c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</row>
    <row r="37" spans="1:60" ht="25.5" customHeight="1" x14ac:dyDescent="0.25">
      <c r="A37" s="96" t="s">
        <v>62</v>
      </c>
      <c r="B37" s="108" t="s">
        <v>139</v>
      </c>
      <c r="C37" s="90" t="s">
        <v>26</v>
      </c>
      <c r="D37" s="14" t="s">
        <v>66</v>
      </c>
      <c r="E37" s="19">
        <f>E39+E38</f>
        <v>66</v>
      </c>
      <c r="F37" s="19">
        <f>F39+F38</f>
        <v>23</v>
      </c>
      <c r="G37" s="20">
        <f t="shared" si="18"/>
        <v>0.34848484848484851</v>
      </c>
      <c r="H37" s="19">
        <f>H39+H38</f>
        <v>8</v>
      </c>
      <c r="I37" s="20">
        <f t="shared" si="19"/>
        <v>0.34782608695652173</v>
      </c>
      <c r="J37" s="19">
        <f>J39+J38</f>
        <v>15</v>
      </c>
      <c r="K37" s="20">
        <f>J37/F37</f>
        <v>0.65217391304347827</v>
      </c>
      <c r="L37" s="19">
        <f>L39+L38</f>
        <v>23</v>
      </c>
      <c r="M37" s="20">
        <f t="shared" si="26"/>
        <v>0.34848484848484851</v>
      </c>
      <c r="N37" s="19">
        <f>N39+N38</f>
        <v>0</v>
      </c>
      <c r="O37" s="61">
        <f t="shared" si="9"/>
        <v>0</v>
      </c>
      <c r="P37" s="19">
        <f>P39+P38</f>
        <v>21</v>
      </c>
      <c r="Q37" s="20">
        <f t="shared" si="4"/>
        <v>0.91304347826086951</v>
      </c>
      <c r="R37" s="19">
        <f>R39+R38</f>
        <v>2</v>
      </c>
      <c r="S37" s="35">
        <f t="shared" si="5"/>
        <v>8.6956521739130432E-2</v>
      </c>
      <c r="T37" s="19">
        <f>T39+T38</f>
        <v>0</v>
      </c>
      <c r="U37" s="20">
        <f t="shared" si="27"/>
        <v>0</v>
      </c>
      <c r="V37" s="19">
        <f>V39+V38</f>
        <v>0</v>
      </c>
      <c r="W37" s="20">
        <f t="shared" si="28"/>
        <v>0</v>
      </c>
      <c r="X37" s="19">
        <f>X39+X38</f>
        <v>0</v>
      </c>
      <c r="Y37" s="20">
        <f t="shared" si="29"/>
        <v>0</v>
      </c>
    </row>
    <row r="38" spans="1:60" ht="22.5" customHeight="1" x14ac:dyDescent="0.25">
      <c r="A38" s="96"/>
      <c r="B38" s="109"/>
      <c r="C38" s="90"/>
      <c r="D38" s="2" t="s">
        <v>63</v>
      </c>
      <c r="E38" s="5">
        <v>49</v>
      </c>
      <c r="F38" s="5">
        <v>18</v>
      </c>
      <c r="G38" s="6">
        <f t="shared" si="18"/>
        <v>0.36734693877551022</v>
      </c>
      <c r="H38" s="5">
        <v>6</v>
      </c>
      <c r="I38" s="6">
        <f t="shared" si="19"/>
        <v>0.33333333333333331</v>
      </c>
      <c r="J38" s="5">
        <v>12</v>
      </c>
      <c r="K38" s="6">
        <f t="shared" ref="K38:K50" si="30">J38/F38</f>
        <v>0.66666666666666663</v>
      </c>
      <c r="L38" s="5">
        <v>21</v>
      </c>
      <c r="M38" s="6">
        <f t="shared" ref="M38:M50" si="31">L38/E38</f>
        <v>0.42857142857142855</v>
      </c>
      <c r="N38" s="5">
        <v>0</v>
      </c>
      <c r="O38" s="61">
        <f t="shared" si="9"/>
        <v>0</v>
      </c>
      <c r="P38" s="5">
        <v>21</v>
      </c>
      <c r="Q38" s="6">
        <f t="shared" si="4"/>
        <v>1</v>
      </c>
      <c r="R38" s="5">
        <v>0</v>
      </c>
      <c r="S38" s="43">
        <f t="shared" si="5"/>
        <v>0</v>
      </c>
      <c r="T38" s="5">
        <v>0</v>
      </c>
      <c r="U38" s="6">
        <f t="shared" ref="U38:U50" si="32">T38/E38</f>
        <v>0</v>
      </c>
      <c r="V38" s="5">
        <v>0</v>
      </c>
      <c r="W38" s="6">
        <f t="shared" ref="W38:W50" si="33">V38/E38</f>
        <v>0</v>
      </c>
      <c r="X38" s="5">
        <v>0</v>
      </c>
      <c r="Y38" s="6">
        <f t="shared" ref="Y38:Y50" si="34">X38/E38</f>
        <v>0</v>
      </c>
    </row>
    <row r="39" spans="1:60" ht="23.25" customHeight="1" x14ac:dyDescent="0.25">
      <c r="A39" s="96"/>
      <c r="B39" s="109"/>
      <c r="C39" s="90"/>
      <c r="D39" s="2" t="s">
        <v>64</v>
      </c>
      <c r="E39" s="5">
        <v>17</v>
      </c>
      <c r="F39" s="5">
        <v>5</v>
      </c>
      <c r="G39" s="6">
        <f t="shared" si="18"/>
        <v>0.29411764705882354</v>
      </c>
      <c r="H39" s="5">
        <v>2</v>
      </c>
      <c r="I39" s="6">
        <f t="shared" si="19"/>
        <v>0.4</v>
      </c>
      <c r="J39" s="5">
        <v>3</v>
      </c>
      <c r="K39" s="6">
        <f t="shared" si="30"/>
        <v>0.6</v>
      </c>
      <c r="L39" s="5">
        <v>2</v>
      </c>
      <c r="M39" s="6">
        <f t="shared" si="31"/>
        <v>0.11764705882352941</v>
      </c>
      <c r="N39" s="5">
        <v>0</v>
      </c>
      <c r="O39" s="61">
        <f t="shared" si="9"/>
        <v>0</v>
      </c>
      <c r="P39" s="5">
        <v>0</v>
      </c>
      <c r="Q39" s="6">
        <f t="shared" si="4"/>
        <v>0</v>
      </c>
      <c r="R39" s="5">
        <v>2</v>
      </c>
      <c r="S39" s="43">
        <f t="shared" si="5"/>
        <v>1</v>
      </c>
      <c r="T39" s="5">
        <v>0</v>
      </c>
      <c r="U39" s="6">
        <f t="shared" si="32"/>
        <v>0</v>
      </c>
      <c r="V39" s="5">
        <v>0</v>
      </c>
      <c r="W39" s="6">
        <f t="shared" si="33"/>
        <v>0</v>
      </c>
      <c r="X39" s="5">
        <v>0</v>
      </c>
      <c r="Y39" s="6">
        <f t="shared" si="34"/>
        <v>0</v>
      </c>
    </row>
    <row r="40" spans="1:60" ht="33" customHeight="1" x14ac:dyDescent="0.25">
      <c r="A40" s="96"/>
      <c r="B40" s="109"/>
      <c r="C40" s="90" t="s">
        <v>127</v>
      </c>
      <c r="D40" s="14" t="s">
        <v>66</v>
      </c>
      <c r="E40" s="19">
        <f>E41+E42</f>
        <v>60</v>
      </c>
      <c r="F40" s="19">
        <f>F41+F42</f>
        <v>50</v>
      </c>
      <c r="G40" s="20">
        <f t="shared" si="18"/>
        <v>0.83333333333333337</v>
      </c>
      <c r="H40" s="19">
        <f>H41+H42</f>
        <v>32</v>
      </c>
      <c r="I40" s="20">
        <f t="shared" si="19"/>
        <v>0.64</v>
      </c>
      <c r="J40" s="19">
        <f>J41+J42</f>
        <v>18</v>
      </c>
      <c r="K40" s="20">
        <f t="shared" si="30"/>
        <v>0.36</v>
      </c>
      <c r="L40" s="19">
        <f>L41+L42</f>
        <v>11</v>
      </c>
      <c r="M40" s="20">
        <f t="shared" si="31"/>
        <v>0.18333333333333332</v>
      </c>
      <c r="N40" s="19">
        <f>N41+N42</f>
        <v>0</v>
      </c>
      <c r="O40" s="61">
        <f t="shared" si="9"/>
        <v>0</v>
      </c>
      <c r="P40" s="19">
        <f>P41+P42</f>
        <v>8</v>
      </c>
      <c r="Q40" s="20">
        <f t="shared" si="4"/>
        <v>0.72727272727272729</v>
      </c>
      <c r="R40" s="19">
        <f>R41+R42</f>
        <v>3</v>
      </c>
      <c r="S40" s="35">
        <f t="shared" si="5"/>
        <v>0.27272727272727271</v>
      </c>
      <c r="T40" s="19">
        <f>T41+T42</f>
        <v>0</v>
      </c>
      <c r="U40" s="20">
        <f t="shared" si="32"/>
        <v>0</v>
      </c>
      <c r="V40" s="19">
        <f>V41+V42</f>
        <v>0</v>
      </c>
      <c r="W40" s="20">
        <f t="shared" si="33"/>
        <v>0</v>
      </c>
      <c r="X40" s="19">
        <f>X41+X42</f>
        <v>1</v>
      </c>
      <c r="Y40" s="20">
        <f t="shared" si="34"/>
        <v>1.6666666666666666E-2</v>
      </c>
    </row>
    <row r="41" spans="1:60" ht="48" customHeight="1" x14ac:dyDescent="0.25">
      <c r="A41" s="96"/>
      <c r="B41" s="109"/>
      <c r="C41" s="90"/>
      <c r="D41" s="2" t="s">
        <v>63</v>
      </c>
      <c r="E41" s="5">
        <v>42</v>
      </c>
      <c r="F41" s="5">
        <v>33</v>
      </c>
      <c r="G41" s="6">
        <f t="shared" si="18"/>
        <v>0.7857142857142857</v>
      </c>
      <c r="H41" s="5">
        <v>25</v>
      </c>
      <c r="I41" s="6">
        <f t="shared" si="19"/>
        <v>0.75757575757575757</v>
      </c>
      <c r="J41" s="5">
        <v>8</v>
      </c>
      <c r="K41" s="6">
        <f t="shared" si="30"/>
        <v>0.24242424242424243</v>
      </c>
      <c r="L41" s="5">
        <v>8</v>
      </c>
      <c r="M41" s="6">
        <f t="shared" si="31"/>
        <v>0.19047619047619047</v>
      </c>
      <c r="N41" s="5">
        <v>0</v>
      </c>
      <c r="O41" s="61">
        <f t="shared" si="9"/>
        <v>0</v>
      </c>
      <c r="P41" s="5">
        <v>8</v>
      </c>
      <c r="Q41" s="6">
        <f t="shared" si="4"/>
        <v>1</v>
      </c>
      <c r="R41" s="5">
        <v>0</v>
      </c>
      <c r="S41" s="43">
        <f t="shared" si="5"/>
        <v>0</v>
      </c>
      <c r="T41" s="5">
        <v>0</v>
      </c>
      <c r="U41" s="6">
        <f t="shared" si="32"/>
        <v>0</v>
      </c>
      <c r="V41" s="5">
        <v>0</v>
      </c>
      <c r="W41" s="6">
        <f t="shared" si="33"/>
        <v>0</v>
      </c>
      <c r="X41" s="5">
        <v>1</v>
      </c>
      <c r="Y41" s="6">
        <f t="shared" si="34"/>
        <v>2.3809523809523808E-2</v>
      </c>
    </row>
    <row r="42" spans="1:60" ht="36" customHeight="1" x14ac:dyDescent="0.25">
      <c r="A42" s="96"/>
      <c r="B42" s="109"/>
      <c r="C42" s="90"/>
      <c r="D42" s="2" t="s">
        <v>64</v>
      </c>
      <c r="E42" s="5">
        <v>18</v>
      </c>
      <c r="F42" s="5">
        <v>17</v>
      </c>
      <c r="G42" s="6">
        <f t="shared" si="18"/>
        <v>0.94444444444444442</v>
      </c>
      <c r="H42" s="5">
        <v>7</v>
      </c>
      <c r="I42" s="6">
        <f t="shared" si="19"/>
        <v>0.41176470588235292</v>
      </c>
      <c r="J42" s="5">
        <v>10</v>
      </c>
      <c r="K42" s="6">
        <f t="shared" si="30"/>
        <v>0.58823529411764708</v>
      </c>
      <c r="L42" s="5">
        <v>3</v>
      </c>
      <c r="M42" s="6">
        <f t="shared" si="31"/>
        <v>0.16666666666666666</v>
      </c>
      <c r="N42" s="5">
        <v>0</v>
      </c>
      <c r="O42" s="61">
        <f t="shared" si="9"/>
        <v>0</v>
      </c>
      <c r="P42" s="5">
        <v>0</v>
      </c>
      <c r="Q42" s="6">
        <f t="shared" si="4"/>
        <v>0</v>
      </c>
      <c r="R42" s="5">
        <v>3</v>
      </c>
      <c r="S42" s="43">
        <f t="shared" si="5"/>
        <v>1</v>
      </c>
      <c r="T42" s="5">
        <v>0</v>
      </c>
      <c r="U42" s="6">
        <f t="shared" si="32"/>
        <v>0</v>
      </c>
      <c r="V42" s="5">
        <v>0</v>
      </c>
      <c r="W42" s="6">
        <f t="shared" si="33"/>
        <v>0</v>
      </c>
      <c r="X42" s="5">
        <v>0</v>
      </c>
      <c r="Y42" s="6">
        <f t="shared" si="34"/>
        <v>0</v>
      </c>
    </row>
    <row r="43" spans="1:60" ht="36" customHeight="1" x14ac:dyDescent="0.25">
      <c r="A43" s="96"/>
      <c r="B43" s="109"/>
      <c r="C43" s="67" t="s">
        <v>27</v>
      </c>
      <c r="D43" s="2" t="s">
        <v>83</v>
      </c>
      <c r="E43" s="5">
        <v>14</v>
      </c>
      <c r="F43" s="5">
        <v>8</v>
      </c>
      <c r="G43" s="6">
        <f t="shared" si="18"/>
        <v>0.5714285714285714</v>
      </c>
      <c r="H43" s="5">
        <v>3</v>
      </c>
      <c r="I43" s="6">
        <f t="shared" si="19"/>
        <v>0.375</v>
      </c>
      <c r="J43" s="5">
        <v>5</v>
      </c>
      <c r="K43" s="6">
        <f t="shared" si="30"/>
        <v>0.625</v>
      </c>
      <c r="L43" s="5">
        <v>5</v>
      </c>
      <c r="M43" s="6">
        <f t="shared" si="31"/>
        <v>0.35714285714285715</v>
      </c>
      <c r="N43" s="5">
        <v>0</v>
      </c>
      <c r="O43" s="61">
        <f t="shared" si="9"/>
        <v>0</v>
      </c>
      <c r="P43" s="5">
        <v>5</v>
      </c>
      <c r="Q43" s="6">
        <f t="shared" si="4"/>
        <v>1</v>
      </c>
      <c r="R43" s="5">
        <v>0</v>
      </c>
      <c r="S43" s="43">
        <f t="shared" si="5"/>
        <v>0</v>
      </c>
      <c r="T43" s="5">
        <v>0</v>
      </c>
      <c r="U43" s="6">
        <f t="shared" si="32"/>
        <v>0</v>
      </c>
      <c r="V43" s="5">
        <v>0</v>
      </c>
      <c r="W43" s="6">
        <f t="shared" si="33"/>
        <v>0</v>
      </c>
      <c r="X43" s="5">
        <v>2</v>
      </c>
      <c r="Y43" s="6">
        <f>X43/E43</f>
        <v>0.14285714285714285</v>
      </c>
    </row>
    <row r="44" spans="1:60" ht="18.75" x14ac:dyDescent="0.25">
      <c r="A44" s="96"/>
      <c r="B44" s="109"/>
      <c r="C44" s="90" t="s">
        <v>28</v>
      </c>
      <c r="D44" s="14" t="s">
        <v>66</v>
      </c>
      <c r="E44" s="19">
        <f>E45+E46</f>
        <v>46</v>
      </c>
      <c r="F44" s="19">
        <f>F45+F46</f>
        <v>22</v>
      </c>
      <c r="G44" s="20">
        <f t="shared" si="18"/>
        <v>0.47826086956521741</v>
      </c>
      <c r="H44" s="19">
        <f>H45+H46</f>
        <v>7</v>
      </c>
      <c r="I44" s="20">
        <f t="shared" si="19"/>
        <v>0.31818181818181818</v>
      </c>
      <c r="J44" s="19">
        <f>J45+J46</f>
        <v>15</v>
      </c>
      <c r="K44" s="20">
        <f t="shared" si="30"/>
        <v>0.68181818181818177</v>
      </c>
      <c r="L44" s="19">
        <f>L45+L46</f>
        <v>16</v>
      </c>
      <c r="M44" s="20">
        <f t="shared" si="31"/>
        <v>0.34782608695652173</v>
      </c>
      <c r="N44" s="19">
        <f>N45+N46</f>
        <v>0</v>
      </c>
      <c r="O44" s="61">
        <f t="shared" si="9"/>
        <v>0</v>
      </c>
      <c r="P44" s="19">
        <f>P45+P46</f>
        <v>15</v>
      </c>
      <c r="Q44" s="20">
        <f t="shared" si="4"/>
        <v>0.9375</v>
      </c>
      <c r="R44" s="19">
        <f>R45+R46</f>
        <v>1</v>
      </c>
      <c r="S44" s="35">
        <f t="shared" si="5"/>
        <v>6.25E-2</v>
      </c>
      <c r="T44" s="19">
        <f>T45+T46</f>
        <v>0</v>
      </c>
      <c r="U44" s="20">
        <f t="shared" si="32"/>
        <v>0</v>
      </c>
      <c r="V44" s="19">
        <f>V45+V46</f>
        <v>1</v>
      </c>
      <c r="W44" s="20">
        <f t="shared" si="33"/>
        <v>2.1739130434782608E-2</v>
      </c>
      <c r="X44" s="19">
        <f>X45+X46</f>
        <v>1</v>
      </c>
      <c r="Y44" s="20">
        <f t="shared" si="34"/>
        <v>2.1739130434782608E-2</v>
      </c>
    </row>
    <row r="45" spans="1:60" ht="18.75" x14ac:dyDescent="0.25">
      <c r="A45" s="96"/>
      <c r="B45" s="109"/>
      <c r="C45" s="90"/>
      <c r="D45" s="2" t="s">
        <v>63</v>
      </c>
      <c r="E45" s="5">
        <v>31</v>
      </c>
      <c r="F45" s="5">
        <v>11</v>
      </c>
      <c r="G45" s="6">
        <f t="shared" si="18"/>
        <v>0.35483870967741937</v>
      </c>
      <c r="H45" s="5">
        <v>3</v>
      </c>
      <c r="I45" s="6">
        <f t="shared" si="19"/>
        <v>0.27272727272727271</v>
      </c>
      <c r="J45" s="5">
        <v>8</v>
      </c>
      <c r="K45" s="6">
        <f t="shared" si="30"/>
        <v>0.72727272727272729</v>
      </c>
      <c r="L45" s="5">
        <v>15</v>
      </c>
      <c r="M45" s="6">
        <f t="shared" si="31"/>
        <v>0.4838709677419355</v>
      </c>
      <c r="N45" s="5">
        <v>0</v>
      </c>
      <c r="O45" s="61">
        <f t="shared" si="9"/>
        <v>0</v>
      </c>
      <c r="P45" s="5">
        <v>15</v>
      </c>
      <c r="Q45" s="6">
        <f t="shared" si="4"/>
        <v>1</v>
      </c>
      <c r="R45" s="5">
        <v>0</v>
      </c>
      <c r="S45" s="43">
        <f t="shared" si="5"/>
        <v>0</v>
      </c>
      <c r="T45" s="5">
        <v>0</v>
      </c>
      <c r="U45" s="6">
        <f t="shared" si="32"/>
        <v>0</v>
      </c>
      <c r="V45" s="5">
        <v>1</v>
      </c>
      <c r="W45" s="6">
        <f t="shared" si="33"/>
        <v>3.2258064516129031E-2</v>
      </c>
      <c r="X45" s="5">
        <v>1</v>
      </c>
      <c r="Y45" s="6">
        <f t="shared" si="34"/>
        <v>3.2258064516129031E-2</v>
      </c>
    </row>
    <row r="46" spans="1:60" ht="18.75" x14ac:dyDescent="0.25">
      <c r="A46" s="96"/>
      <c r="B46" s="109"/>
      <c r="C46" s="90"/>
      <c r="D46" s="2" t="s">
        <v>64</v>
      </c>
      <c r="E46" s="5">
        <v>15</v>
      </c>
      <c r="F46" s="5">
        <v>11</v>
      </c>
      <c r="G46" s="6">
        <f t="shared" si="18"/>
        <v>0.73333333333333328</v>
      </c>
      <c r="H46" s="5">
        <v>4</v>
      </c>
      <c r="I46" s="6">
        <f t="shared" si="19"/>
        <v>0.36363636363636365</v>
      </c>
      <c r="J46" s="5">
        <v>7</v>
      </c>
      <c r="K46" s="6">
        <f t="shared" si="30"/>
        <v>0.63636363636363635</v>
      </c>
      <c r="L46" s="5">
        <v>1</v>
      </c>
      <c r="M46" s="6">
        <f t="shared" si="31"/>
        <v>6.6666666666666666E-2</v>
      </c>
      <c r="N46" s="5">
        <v>0</v>
      </c>
      <c r="O46" s="61">
        <f t="shared" si="9"/>
        <v>0</v>
      </c>
      <c r="P46" s="5">
        <v>0</v>
      </c>
      <c r="Q46" s="6">
        <f t="shared" si="4"/>
        <v>0</v>
      </c>
      <c r="R46" s="5">
        <v>1</v>
      </c>
      <c r="S46" s="43">
        <f t="shared" si="5"/>
        <v>1</v>
      </c>
      <c r="T46" s="5">
        <v>0</v>
      </c>
      <c r="U46" s="6">
        <f t="shared" si="32"/>
        <v>0</v>
      </c>
      <c r="V46" s="5">
        <v>0</v>
      </c>
      <c r="W46" s="6">
        <f t="shared" si="33"/>
        <v>0</v>
      </c>
      <c r="X46" s="5">
        <v>0</v>
      </c>
      <c r="Y46" s="6">
        <f t="shared" si="34"/>
        <v>0</v>
      </c>
    </row>
    <row r="47" spans="1:60" ht="31.5" x14ac:dyDescent="0.25">
      <c r="A47" s="96"/>
      <c r="B47" s="109"/>
      <c r="C47" s="67" t="s">
        <v>29</v>
      </c>
      <c r="D47" s="2" t="s">
        <v>83</v>
      </c>
      <c r="E47" s="5">
        <v>51</v>
      </c>
      <c r="F47" s="5">
        <v>39</v>
      </c>
      <c r="G47" s="6">
        <f t="shared" si="18"/>
        <v>0.76470588235294112</v>
      </c>
      <c r="H47" s="5">
        <v>11</v>
      </c>
      <c r="I47" s="6">
        <f t="shared" si="19"/>
        <v>0.28205128205128205</v>
      </c>
      <c r="J47" s="5">
        <v>28</v>
      </c>
      <c r="K47" s="6">
        <f t="shared" si="30"/>
        <v>0.71794871794871795</v>
      </c>
      <c r="L47" s="5">
        <v>7</v>
      </c>
      <c r="M47" s="6">
        <f t="shared" si="31"/>
        <v>0.13725490196078433</v>
      </c>
      <c r="N47" s="5">
        <v>0</v>
      </c>
      <c r="O47" s="61">
        <f t="shared" si="9"/>
        <v>0</v>
      </c>
      <c r="P47" s="5">
        <v>7</v>
      </c>
      <c r="Q47" s="6">
        <f t="shared" si="4"/>
        <v>1</v>
      </c>
      <c r="R47" s="5">
        <v>0</v>
      </c>
      <c r="S47" s="43">
        <f t="shared" si="5"/>
        <v>0</v>
      </c>
      <c r="T47" s="5">
        <v>1</v>
      </c>
      <c r="U47" s="6">
        <f t="shared" si="32"/>
        <v>1.9607843137254902E-2</v>
      </c>
      <c r="V47" s="5">
        <v>0</v>
      </c>
      <c r="W47" s="6">
        <f t="shared" si="33"/>
        <v>0</v>
      </c>
      <c r="X47" s="5">
        <v>3</v>
      </c>
      <c r="Y47" s="6">
        <f t="shared" si="34"/>
        <v>5.8823529411764705E-2</v>
      </c>
    </row>
    <row r="48" spans="1:60" ht="18.75" x14ac:dyDescent="0.25">
      <c r="A48" s="96"/>
      <c r="B48" s="109"/>
      <c r="C48" s="90" t="s">
        <v>30</v>
      </c>
      <c r="D48" s="14" t="s">
        <v>66</v>
      </c>
      <c r="E48" s="19">
        <f>E49+E50</f>
        <v>28</v>
      </c>
      <c r="F48" s="19">
        <f>F49+F50</f>
        <v>19</v>
      </c>
      <c r="G48" s="20">
        <f t="shared" si="18"/>
        <v>0.6785714285714286</v>
      </c>
      <c r="H48" s="19">
        <f>H49+H50</f>
        <v>7</v>
      </c>
      <c r="I48" s="20">
        <f t="shared" si="19"/>
        <v>0.36842105263157893</v>
      </c>
      <c r="J48" s="19">
        <f>J49+J50</f>
        <v>12</v>
      </c>
      <c r="K48" s="20">
        <f t="shared" si="30"/>
        <v>0.63157894736842102</v>
      </c>
      <c r="L48" s="19">
        <f>L49+L50</f>
        <v>12</v>
      </c>
      <c r="M48" s="20">
        <f t="shared" si="31"/>
        <v>0.42857142857142855</v>
      </c>
      <c r="N48" s="19">
        <f>N49+N50</f>
        <v>0</v>
      </c>
      <c r="O48" s="61">
        <f t="shared" si="9"/>
        <v>0</v>
      </c>
      <c r="P48" s="19">
        <f>P49+P50</f>
        <v>11</v>
      </c>
      <c r="Q48" s="20">
        <f t="shared" si="4"/>
        <v>0.91666666666666663</v>
      </c>
      <c r="R48" s="19">
        <f>R49+R50</f>
        <v>1</v>
      </c>
      <c r="S48" s="35">
        <f t="shared" si="5"/>
        <v>8.3333333333333329E-2</v>
      </c>
      <c r="T48" s="19">
        <f>T49+T50</f>
        <v>0</v>
      </c>
      <c r="U48" s="20">
        <f t="shared" si="32"/>
        <v>0</v>
      </c>
      <c r="V48" s="19">
        <f>V49+V50</f>
        <v>0</v>
      </c>
      <c r="W48" s="20">
        <f t="shared" si="33"/>
        <v>0</v>
      </c>
      <c r="X48" s="19">
        <f>X49+X50</f>
        <v>1</v>
      </c>
      <c r="Y48" s="20">
        <f t="shared" si="34"/>
        <v>3.5714285714285712E-2</v>
      </c>
    </row>
    <row r="49" spans="1:60" ht="18.75" x14ac:dyDescent="0.25">
      <c r="A49" s="96"/>
      <c r="B49" s="109"/>
      <c r="C49" s="90"/>
      <c r="D49" s="2" t="s">
        <v>63</v>
      </c>
      <c r="E49" s="5">
        <v>20</v>
      </c>
      <c r="F49" s="5">
        <v>11</v>
      </c>
      <c r="G49" s="6">
        <f t="shared" si="18"/>
        <v>0.55000000000000004</v>
      </c>
      <c r="H49" s="5">
        <v>3</v>
      </c>
      <c r="I49" s="6">
        <f t="shared" si="19"/>
        <v>0.27272727272727271</v>
      </c>
      <c r="J49" s="5">
        <v>8</v>
      </c>
      <c r="K49" s="6">
        <f t="shared" si="30"/>
        <v>0.72727272727272729</v>
      </c>
      <c r="L49" s="5">
        <v>11</v>
      </c>
      <c r="M49" s="6">
        <f t="shared" si="31"/>
        <v>0.55000000000000004</v>
      </c>
      <c r="N49" s="5">
        <v>0</v>
      </c>
      <c r="O49" s="61">
        <f t="shared" si="9"/>
        <v>0</v>
      </c>
      <c r="P49" s="5">
        <v>11</v>
      </c>
      <c r="Q49" s="6">
        <f t="shared" si="4"/>
        <v>1</v>
      </c>
      <c r="R49" s="5">
        <v>0</v>
      </c>
      <c r="S49" s="43">
        <f t="shared" si="5"/>
        <v>0</v>
      </c>
      <c r="T49" s="5">
        <v>0</v>
      </c>
      <c r="U49" s="6">
        <f t="shared" si="32"/>
        <v>0</v>
      </c>
      <c r="V49" s="5">
        <v>0</v>
      </c>
      <c r="W49" s="6">
        <f t="shared" si="33"/>
        <v>0</v>
      </c>
      <c r="X49" s="5">
        <v>1</v>
      </c>
      <c r="Y49" s="6">
        <f t="shared" si="34"/>
        <v>0.05</v>
      </c>
    </row>
    <row r="50" spans="1:60" ht="18.75" x14ac:dyDescent="0.25">
      <c r="A50" s="96"/>
      <c r="B50" s="109"/>
      <c r="C50" s="90"/>
      <c r="D50" s="2" t="s">
        <v>64</v>
      </c>
      <c r="E50" s="5">
        <v>8</v>
      </c>
      <c r="F50" s="5">
        <v>8</v>
      </c>
      <c r="G50" s="6">
        <f t="shared" si="18"/>
        <v>1</v>
      </c>
      <c r="H50" s="5">
        <v>4</v>
      </c>
      <c r="I50" s="6">
        <f t="shared" si="19"/>
        <v>0.5</v>
      </c>
      <c r="J50" s="5">
        <v>4</v>
      </c>
      <c r="K50" s="6">
        <f t="shared" si="30"/>
        <v>0.5</v>
      </c>
      <c r="L50" s="5">
        <v>1</v>
      </c>
      <c r="M50" s="6">
        <f t="shared" si="31"/>
        <v>0.125</v>
      </c>
      <c r="N50" s="5">
        <v>0</v>
      </c>
      <c r="O50" s="61">
        <f t="shared" si="9"/>
        <v>0</v>
      </c>
      <c r="P50" s="5">
        <v>0</v>
      </c>
      <c r="Q50" s="6">
        <f t="shared" si="4"/>
        <v>0</v>
      </c>
      <c r="R50" s="5">
        <v>1</v>
      </c>
      <c r="S50" s="43">
        <f t="shared" si="5"/>
        <v>1</v>
      </c>
      <c r="T50" s="5">
        <v>0</v>
      </c>
      <c r="U50" s="6">
        <f t="shared" si="32"/>
        <v>0</v>
      </c>
      <c r="V50" s="5">
        <v>0</v>
      </c>
      <c r="W50" s="6">
        <f t="shared" si="33"/>
        <v>0</v>
      </c>
      <c r="X50" s="5">
        <v>0</v>
      </c>
      <c r="Y50" s="6">
        <f t="shared" si="34"/>
        <v>0</v>
      </c>
    </row>
    <row r="51" spans="1:60" ht="42.75" customHeight="1" x14ac:dyDescent="0.25">
      <c r="A51" s="96"/>
      <c r="B51" s="109"/>
      <c r="C51" s="101" t="s">
        <v>102</v>
      </c>
      <c r="D51" s="14" t="s">
        <v>111</v>
      </c>
      <c r="E51" s="36">
        <f>E52+E53</f>
        <v>265</v>
      </c>
      <c r="F51" s="36">
        <f>F52+F53</f>
        <v>161</v>
      </c>
      <c r="G51" s="35">
        <f t="shared" si="18"/>
        <v>0.60754716981132073</v>
      </c>
      <c r="H51" s="36">
        <f>H52+H53</f>
        <v>68</v>
      </c>
      <c r="I51" s="35">
        <f t="shared" si="19"/>
        <v>0.42236024844720499</v>
      </c>
      <c r="J51" s="36">
        <f>J52+J53</f>
        <v>93</v>
      </c>
      <c r="K51" s="35">
        <f t="shared" si="20"/>
        <v>0.57763975155279501</v>
      </c>
      <c r="L51" s="36">
        <f>L52+L53</f>
        <v>74</v>
      </c>
      <c r="M51" s="35">
        <f t="shared" ref="M51:M85" si="35">L51/E51</f>
        <v>0.27924528301886792</v>
      </c>
      <c r="N51" s="36">
        <f>N52+N53</f>
        <v>0</v>
      </c>
      <c r="O51" s="62">
        <f t="shared" si="9"/>
        <v>0</v>
      </c>
      <c r="P51" s="36">
        <f>P52+P53</f>
        <v>67</v>
      </c>
      <c r="Q51" s="20">
        <f t="shared" si="4"/>
        <v>0.90540540540540537</v>
      </c>
      <c r="R51" s="36">
        <f>R52+R53</f>
        <v>7</v>
      </c>
      <c r="S51" s="35">
        <f t="shared" si="5"/>
        <v>9.45945945945946E-2</v>
      </c>
      <c r="T51" s="36">
        <f>T52+T53</f>
        <v>1</v>
      </c>
      <c r="U51" s="35">
        <f t="shared" ref="U51:U85" si="36">T51/E51</f>
        <v>3.7735849056603774E-3</v>
      </c>
      <c r="V51" s="36">
        <f>V52+V53</f>
        <v>1</v>
      </c>
      <c r="W51" s="35">
        <f t="shared" ref="W51:W85" si="37">V51/E51</f>
        <v>3.7735849056603774E-3</v>
      </c>
      <c r="X51" s="36">
        <f>X52+X53</f>
        <v>8</v>
      </c>
      <c r="Y51" s="35">
        <f t="shared" ref="Y51:Y85" si="38">X51/E51</f>
        <v>3.0188679245283019E-2</v>
      </c>
    </row>
    <row r="52" spans="1:60" ht="31.5" customHeight="1" x14ac:dyDescent="0.25">
      <c r="A52" s="96"/>
      <c r="B52" s="109"/>
      <c r="C52" s="101"/>
      <c r="D52" s="2" t="s">
        <v>63</v>
      </c>
      <c r="E52" s="44">
        <f>E38+E41+E43+E45+E47+E49</f>
        <v>207</v>
      </c>
      <c r="F52" s="44">
        <f>F38+F41+F43+F45+F47+F49</f>
        <v>120</v>
      </c>
      <c r="G52" s="43">
        <f t="shared" si="18"/>
        <v>0.57971014492753625</v>
      </c>
      <c r="H52" s="44">
        <f>H38+H41+H43+H45+H47+H49</f>
        <v>51</v>
      </c>
      <c r="I52" s="43">
        <f t="shared" si="19"/>
        <v>0.42499999999999999</v>
      </c>
      <c r="J52" s="44">
        <f>J38+J41+J43+J45+J47+J49</f>
        <v>69</v>
      </c>
      <c r="K52" s="43">
        <f t="shared" si="20"/>
        <v>0.57499999999999996</v>
      </c>
      <c r="L52" s="44">
        <f>L38+L41+L43+L45+L47+L49</f>
        <v>67</v>
      </c>
      <c r="M52" s="43">
        <f t="shared" si="35"/>
        <v>0.32367149758454106</v>
      </c>
      <c r="N52" s="44">
        <f>N38+N41+N43+N45+N47+N49</f>
        <v>0</v>
      </c>
      <c r="O52" s="61">
        <f t="shared" si="9"/>
        <v>0</v>
      </c>
      <c r="P52" s="44">
        <f>P38+P41+P43+P45+P47+P49</f>
        <v>67</v>
      </c>
      <c r="Q52" s="6">
        <f t="shared" si="4"/>
        <v>1</v>
      </c>
      <c r="R52" s="44">
        <f>R38+R41+R43+R45+R47+R49</f>
        <v>0</v>
      </c>
      <c r="S52" s="43">
        <f t="shared" si="5"/>
        <v>0</v>
      </c>
      <c r="T52" s="44">
        <f>T38+T41+T43+T45+T47+T49</f>
        <v>1</v>
      </c>
      <c r="U52" s="43">
        <f t="shared" si="36"/>
        <v>4.830917874396135E-3</v>
      </c>
      <c r="V52" s="44">
        <f>V38+V41+V43+V45+V47+V49</f>
        <v>1</v>
      </c>
      <c r="W52" s="43">
        <f t="shared" si="37"/>
        <v>4.830917874396135E-3</v>
      </c>
      <c r="X52" s="44">
        <f>X38+X41+X43+X45+X47+X49</f>
        <v>8</v>
      </c>
      <c r="Y52" s="43">
        <f t="shared" si="38"/>
        <v>3.864734299516908E-2</v>
      </c>
    </row>
    <row r="53" spans="1:60" s="34" customFormat="1" ht="31.5" customHeight="1" thickBot="1" x14ac:dyDescent="0.3">
      <c r="A53" s="96"/>
      <c r="B53" s="110"/>
      <c r="C53" s="101"/>
      <c r="D53" s="2" t="s">
        <v>64</v>
      </c>
      <c r="E53" s="44">
        <f>E39+E42+E46+E50</f>
        <v>58</v>
      </c>
      <c r="F53" s="44">
        <f>F39+F42+F46+F50</f>
        <v>41</v>
      </c>
      <c r="G53" s="43">
        <f t="shared" si="18"/>
        <v>0.7068965517241379</v>
      </c>
      <c r="H53" s="44">
        <f>H39+H42+H46+H50</f>
        <v>17</v>
      </c>
      <c r="I53" s="43">
        <f t="shared" si="19"/>
        <v>0.41463414634146339</v>
      </c>
      <c r="J53" s="44">
        <f>J39+J42+J46+J50</f>
        <v>24</v>
      </c>
      <c r="K53" s="43">
        <f t="shared" si="20"/>
        <v>0.58536585365853655</v>
      </c>
      <c r="L53" s="44">
        <f>L39+L42+L46+L50</f>
        <v>7</v>
      </c>
      <c r="M53" s="43">
        <f t="shared" si="35"/>
        <v>0.1206896551724138</v>
      </c>
      <c r="N53" s="44">
        <f>N39+N42+N46+N50</f>
        <v>0</v>
      </c>
      <c r="O53" s="61">
        <f t="shared" si="9"/>
        <v>0</v>
      </c>
      <c r="P53" s="44">
        <f>P39+P42+P46+P50</f>
        <v>0</v>
      </c>
      <c r="Q53" s="6">
        <f t="shared" si="4"/>
        <v>0</v>
      </c>
      <c r="R53" s="44">
        <f>R39+R42+R46+R50</f>
        <v>7</v>
      </c>
      <c r="S53" s="43">
        <f t="shared" si="5"/>
        <v>1</v>
      </c>
      <c r="T53" s="44">
        <f>T39+T42+T46+T50</f>
        <v>0</v>
      </c>
      <c r="U53" s="43">
        <f t="shared" si="36"/>
        <v>0</v>
      </c>
      <c r="V53" s="44">
        <f>V39+V42+V46+V50</f>
        <v>0</v>
      </c>
      <c r="W53" s="43">
        <f t="shared" si="37"/>
        <v>0</v>
      </c>
      <c r="X53" s="44">
        <f>X39+X42+X46+X50</f>
        <v>0</v>
      </c>
      <c r="Y53" s="43">
        <f t="shared" si="38"/>
        <v>0</v>
      </c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</row>
    <row r="54" spans="1:60" s="34" customFormat="1" ht="143.25" customHeight="1" thickBot="1" x14ac:dyDescent="0.3">
      <c r="A54" s="64" t="s">
        <v>49</v>
      </c>
      <c r="B54" s="59" t="s">
        <v>141</v>
      </c>
      <c r="C54" s="53" t="s">
        <v>82</v>
      </c>
      <c r="D54" s="25" t="s">
        <v>112</v>
      </c>
      <c r="E54" s="26">
        <v>36</v>
      </c>
      <c r="F54" s="26">
        <v>28</v>
      </c>
      <c r="G54" s="27">
        <f t="shared" si="18"/>
        <v>0.77777777777777779</v>
      </c>
      <c r="H54" s="26">
        <v>20</v>
      </c>
      <c r="I54" s="27">
        <f t="shared" si="19"/>
        <v>0.7142857142857143</v>
      </c>
      <c r="J54" s="26">
        <v>8</v>
      </c>
      <c r="K54" s="27">
        <f t="shared" si="20"/>
        <v>0.2857142857142857</v>
      </c>
      <c r="L54" s="26">
        <v>1</v>
      </c>
      <c r="M54" s="27">
        <f t="shared" si="35"/>
        <v>2.7777777777777776E-2</v>
      </c>
      <c r="N54" s="26">
        <v>0</v>
      </c>
      <c r="O54" s="63">
        <v>0</v>
      </c>
      <c r="P54" s="26">
        <v>1</v>
      </c>
      <c r="Q54" s="27">
        <f t="shared" si="4"/>
        <v>1</v>
      </c>
      <c r="R54" s="26">
        <v>0</v>
      </c>
      <c r="S54" s="37">
        <f t="shared" si="5"/>
        <v>0</v>
      </c>
      <c r="T54" s="26">
        <v>2</v>
      </c>
      <c r="U54" s="27">
        <f t="shared" si="36"/>
        <v>5.5555555555555552E-2</v>
      </c>
      <c r="V54" s="26">
        <v>0</v>
      </c>
      <c r="W54" s="27">
        <f t="shared" si="37"/>
        <v>0</v>
      </c>
      <c r="X54" s="26">
        <v>0</v>
      </c>
      <c r="Y54" s="27">
        <f t="shared" si="38"/>
        <v>0</v>
      </c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</row>
    <row r="55" spans="1:60" ht="28.5" customHeight="1" x14ac:dyDescent="0.25">
      <c r="A55" s="96" t="s">
        <v>50</v>
      </c>
      <c r="B55" s="89" t="s">
        <v>140</v>
      </c>
      <c r="C55" s="95" t="s">
        <v>33</v>
      </c>
      <c r="D55" s="14" t="s">
        <v>66</v>
      </c>
      <c r="E55" s="19">
        <f>E56+E57</f>
        <v>73</v>
      </c>
      <c r="F55" s="19">
        <f>F56+F57</f>
        <v>54</v>
      </c>
      <c r="G55" s="20">
        <f t="shared" si="18"/>
        <v>0.73972602739726023</v>
      </c>
      <c r="H55" s="19">
        <f>H56+H57</f>
        <v>30</v>
      </c>
      <c r="I55" s="20">
        <f t="shared" si="19"/>
        <v>0.55555555555555558</v>
      </c>
      <c r="J55" s="19">
        <f>J56+J57</f>
        <v>24</v>
      </c>
      <c r="K55" s="20">
        <f t="shared" si="20"/>
        <v>0.44444444444444442</v>
      </c>
      <c r="L55" s="19">
        <f>L56+L57</f>
        <v>12</v>
      </c>
      <c r="M55" s="20">
        <f t="shared" si="35"/>
        <v>0.16438356164383561</v>
      </c>
      <c r="N55" s="19">
        <f>N56+N57</f>
        <v>0</v>
      </c>
      <c r="O55" s="61">
        <f t="shared" si="9"/>
        <v>0</v>
      </c>
      <c r="P55" s="19">
        <f>P56+P57</f>
        <v>11</v>
      </c>
      <c r="Q55" s="20">
        <f t="shared" si="4"/>
        <v>0.91666666666666663</v>
      </c>
      <c r="R55" s="19">
        <f>R56+R57</f>
        <v>1</v>
      </c>
      <c r="S55" s="35">
        <f t="shared" si="5"/>
        <v>8.3333333333333329E-2</v>
      </c>
      <c r="T55" s="19">
        <f>T56+T57</f>
        <v>0</v>
      </c>
      <c r="U55" s="20">
        <f t="shared" si="36"/>
        <v>0</v>
      </c>
      <c r="V55" s="19">
        <f>V56+V57</f>
        <v>1</v>
      </c>
      <c r="W55" s="20">
        <f t="shared" si="37"/>
        <v>1.3698630136986301E-2</v>
      </c>
      <c r="X55" s="19">
        <f>X56+X57</f>
        <v>0</v>
      </c>
      <c r="Y55" s="20">
        <f t="shared" si="38"/>
        <v>0</v>
      </c>
    </row>
    <row r="56" spans="1:60" ht="30" customHeight="1" x14ac:dyDescent="0.25">
      <c r="A56" s="96"/>
      <c r="B56" s="89"/>
      <c r="C56" s="95"/>
      <c r="D56" s="2" t="s">
        <v>63</v>
      </c>
      <c r="E56" s="5">
        <v>53</v>
      </c>
      <c r="F56" s="5">
        <v>40</v>
      </c>
      <c r="G56" s="6">
        <f t="shared" si="18"/>
        <v>0.75471698113207553</v>
      </c>
      <c r="H56" s="5">
        <v>23</v>
      </c>
      <c r="I56" s="6">
        <f t="shared" si="19"/>
        <v>0.57499999999999996</v>
      </c>
      <c r="J56" s="5">
        <v>17</v>
      </c>
      <c r="K56" s="6">
        <f t="shared" si="20"/>
        <v>0.42499999999999999</v>
      </c>
      <c r="L56" s="5">
        <v>11</v>
      </c>
      <c r="M56" s="6">
        <f t="shared" si="35"/>
        <v>0.20754716981132076</v>
      </c>
      <c r="N56" s="5">
        <v>0</v>
      </c>
      <c r="O56" s="61">
        <f t="shared" si="9"/>
        <v>0</v>
      </c>
      <c r="P56" s="5">
        <v>11</v>
      </c>
      <c r="Q56" s="6">
        <f t="shared" si="4"/>
        <v>1</v>
      </c>
      <c r="R56" s="5">
        <v>0</v>
      </c>
      <c r="S56" s="43">
        <f t="shared" si="5"/>
        <v>0</v>
      </c>
      <c r="T56" s="5">
        <v>0</v>
      </c>
      <c r="U56" s="6">
        <f t="shared" si="36"/>
        <v>0</v>
      </c>
      <c r="V56" s="5">
        <v>1</v>
      </c>
      <c r="W56" s="6">
        <f t="shared" si="37"/>
        <v>1.8867924528301886E-2</v>
      </c>
      <c r="X56" s="5">
        <v>0</v>
      </c>
      <c r="Y56" s="6">
        <f t="shared" si="38"/>
        <v>0</v>
      </c>
    </row>
    <row r="57" spans="1:60" ht="27.75" customHeight="1" x14ac:dyDescent="0.25">
      <c r="A57" s="96"/>
      <c r="B57" s="89"/>
      <c r="C57" s="95"/>
      <c r="D57" s="2" t="s">
        <v>64</v>
      </c>
      <c r="E57" s="5">
        <v>20</v>
      </c>
      <c r="F57" s="5">
        <v>14</v>
      </c>
      <c r="G57" s="6">
        <f t="shared" si="18"/>
        <v>0.7</v>
      </c>
      <c r="H57" s="5">
        <v>7</v>
      </c>
      <c r="I57" s="6">
        <f t="shared" si="19"/>
        <v>0.5</v>
      </c>
      <c r="J57" s="5">
        <v>7</v>
      </c>
      <c r="K57" s="6">
        <f t="shared" si="20"/>
        <v>0.5</v>
      </c>
      <c r="L57" s="5">
        <v>1</v>
      </c>
      <c r="M57" s="6">
        <f t="shared" si="35"/>
        <v>0.05</v>
      </c>
      <c r="N57" s="5">
        <v>0</v>
      </c>
      <c r="O57" s="61">
        <f t="shared" si="9"/>
        <v>0</v>
      </c>
      <c r="P57" s="5">
        <v>0</v>
      </c>
      <c r="Q57" s="6">
        <f t="shared" si="4"/>
        <v>0</v>
      </c>
      <c r="R57" s="5">
        <v>1</v>
      </c>
      <c r="S57" s="43">
        <f t="shared" si="5"/>
        <v>1</v>
      </c>
      <c r="T57" s="5">
        <v>0</v>
      </c>
      <c r="U57" s="6">
        <f t="shared" si="36"/>
        <v>0</v>
      </c>
      <c r="V57" s="5">
        <v>0</v>
      </c>
      <c r="W57" s="6">
        <f t="shared" si="37"/>
        <v>0</v>
      </c>
      <c r="X57" s="5">
        <v>0</v>
      </c>
      <c r="Y57" s="6">
        <f t="shared" si="38"/>
        <v>0</v>
      </c>
    </row>
    <row r="58" spans="1:60" ht="30" customHeight="1" x14ac:dyDescent="0.25">
      <c r="A58" s="96"/>
      <c r="B58" s="89"/>
      <c r="C58" s="98" t="s">
        <v>36</v>
      </c>
      <c r="D58" s="14" t="s">
        <v>66</v>
      </c>
      <c r="E58" s="19">
        <f>E59+E60</f>
        <v>105</v>
      </c>
      <c r="F58" s="19">
        <f>F59+F60</f>
        <v>63</v>
      </c>
      <c r="G58" s="20">
        <f t="shared" si="18"/>
        <v>0.6</v>
      </c>
      <c r="H58" s="19">
        <f>H59+H60</f>
        <v>36</v>
      </c>
      <c r="I58" s="20">
        <f t="shared" si="19"/>
        <v>0.5714285714285714</v>
      </c>
      <c r="J58" s="19">
        <f>J59+J60</f>
        <v>27</v>
      </c>
      <c r="K58" s="20">
        <f t="shared" si="20"/>
        <v>0.42857142857142855</v>
      </c>
      <c r="L58" s="19">
        <f>L59+L60</f>
        <v>33</v>
      </c>
      <c r="M58" s="20">
        <f t="shared" si="35"/>
        <v>0.31428571428571428</v>
      </c>
      <c r="N58" s="19">
        <f>N59+N60</f>
        <v>0</v>
      </c>
      <c r="O58" s="61">
        <f t="shared" si="9"/>
        <v>0</v>
      </c>
      <c r="P58" s="19">
        <f>P59+P60</f>
        <v>32</v>
      </c>
      <c r="Q58" s="20">
        <f t="shared" si="4"/>
        <v>0.96969696969696972</v>
      </c>
      <c r="R58" s="19">
        <f>R59+R60</f>
        <v>1</v>
      </c>
      <c r="S58" s="35">
        <f t="shared" si="5"/>
        <v>3.0303030303030304E-2</v>
      </c>
      <c r="T58" s="19">
        <f>T59+T60</f>
        <v>0</v>
      </c>
      <c r="U58" s="20">
        <f t="shared" si="36"/>
        <v>0</v>
      </c>
      <c r="V58" s="19">
        <f>V59+V60</f>
        <v>0</v>
      </c>
      <c r="W58" s="20">
        <f t="shared" si="37"/>
        <v>0</v>
      </c>
      <c r="X58" s="19">
        <f>X59+X60</f>
        <v>2</v>
      </c>
      <c r="Y58" s="20">
        <f t="shared" si="38"/>
        <v>1.9047619047619049E-2</v>
      </c>
    </row>
    <row r="59" spans="1:60" ht="27" customHeight="1" x14ac:dyDescent="0.25">
      <c r="A59" s="96"/>
      <c r="B59" s="89"/>
      <c r="C59" s="98"/>
      <c r="D59" s="2" t="s">
        <v>63</v>
      </c>
      <c r="E59" s="5">
        <v>81</v>
      </c>
      <c r="F59" s="5">
        <v>45</v>
      </c>
      <c r="G59" s="6">
        <f t="shared" si="18"/>
        <v>0.55555555555555558</v>
      </c>
      <c r="H59" s="5">
        <v>26</v>
      </c>
      <c r="I59" s="6">
        <f t="shared" si="19"/>
        <v>0.57777777777777772</v>
      </c>
      <c r="J59" s="5">
        <v>19</v>
      </c>
      <c r="K59" s="6">
        <f t="shared" si="20"/>
        <v>0.42222222222222222</v>
      </c>
      <c r="L59" s="5">
        <v>32</v>
      </c>
      <c r="M59" s="6">
        <f t="shared" si="35"/>
        <v>0.39506172839506171</v>
      </c>
      <c r="N59" s="5">
        <v>0</v>
      </c>
      <c r="O59" s="61">
        <f t="shared" si="9"/>
        <v>0</v>
      </c>
      <c r="P59" s="5">
        <v>32</v>
      </c>
      <c r="Q59" s="6">
        <f t="shared" si="4"/>
        <v>1</v>
      </c>
      <c r="R59" s="5">
        <v>0</v>
      </c>
      <c r="S59" s="43">
        <f t="shared" si="5"/>
        <v>0</v>
      </c>
      <c r="T59" s="5">
        <v>0</v>
      </c>
      <c r="U59" s="6">
        <f t="shared" si="36"/>
        <v>0</v>
      </c>
      <c r="V59" s="5">
        <v>0</v>
      </c>
      <c r="W59" s="6">
        <f t="shared" si="37"/>
        <v>0</v>
      </c>
      <c r="X59" s="5">
        <v>2</v>
      </c>
      <c r="Y59" s="6">
        <f t="shared" si="38"/>
        <v>2.4691358024691357E-2</v>
      </c>
    </row>
    <row r="60" spans="1:60" ht="27" customHeight="1" x14ac:dyDescent="0.25">
      <c r="A60" s="96"/>
      <c r="B60" s="89"/>
      <c r="C60" s="98"/>
      <c r="D60" s="2" t="s">
        <v>64</v>
      </c>
      <c r="E60" s="5">
        <v>24</v>
      </c>
      <c r="F60" s="5">
        <v>18</v>
      </c>
      <c r="G60" s="6">
        <f t="shared" si="18"/>
        <v>0.75</v>
      </c>
      <c r="H60" s="5">
        <v>10</v>
      </c>
      <c r="I60" s="6">
        <f t="shared" si="19"/>
        <v>0.55555555555555558</v>
      </c>
      <c r="J60" s="5">
        <v>8</v>
      </c>
      <c r="K60" s="6">
        <f t="shared" si="20"/>
        <v>0.44444444444444442</v>
      </c>
      <c r="L60" s="5">
        <v>1</v>
      </c>
      <c r="M60" s="6">
        <f t="shared" si="35"/>
        <v>4.1666666666666664E-2</v>
      </c>
      <c r="N60" s="5">
        <v>0</v>
      </c>
      <c r="O60" s="61">
        <f t="shared" si="9"/>
        <v>0</v>
      </c>
      <c r="P60" s="5">
        <v>0</v>
      </c>
      <c r="Q60" s="6">
        <f t="shared" si="4"/>
        <v>0</v>
      </c>
      <c r="R60" s="5">
        <v>1</v>
      </c>
      <c r="S60" s="43">
        <f t="shared" si="5"/>
        <v>1</v>
      </c>
      <c r="T60" s="5">
        <v>0</v>
      </c>
      <c r="U60" s="6">
        <f t="shared" si="36"/>
        <v>0</v>
      </c>
      <c r="V60" s="5">
        <v>0</v>
      </c>
      <c r="W60" s="6">
        <f t="shared" si="37"/>
        <v>0</v>
      </c>
      <c r="X60" s="5">
        <v>0</v>
      </c>
      <c r="Y60" s="6">
        <f t="shared" si="38"/>
        <v>0</v>
      </c>
    </row>
    <row r="61" spans="1:60" ht="54" customHeight="1" x14ac:dyDescent="0.25">
      <c r="A61" s="96"/>
      <c r="B61" s="89"/>
      <c r="C61" s="71" t="s">
        <v>34</v>
      </c>
      <c r="D61" s="14" t="s">
        <v>83</v>
      </c>
      <c r="E61" s="19">
        <v>12</v>
      </c>
      <c r="F61" s="19">
        <v>9</v>
      </c>
      <c r="G61" s="20">
        <f t="shared" si="18"/>
        <v>0.75</v>
      </c>
      <c r="H61" s="19">
        <v>5</v>
      </c>
      <c r="I61" s="20">
        <f t="shared" si="19"/>
        <v>0.55555555555555558</v>
      </c>
      <c r="J61" s="19">
        <v>4</v>
      </c>
      <c r="K61" s="20">
        <f t="shared" si="20"/>
        <v>0.44444444444444442</v>
      </c>
      <c r="L61" s="19">
        <v>3</v>
      </c>
      <c r="M61" s="20">
        <f t="shared" si="35"/>
        <v>0.25</v>
      </c>
      <c r="N61" s="19">
        <v>0</v>
      </c>
      <c r="O61" s="61">
        <f t="shared" si="9"/>
        <v>0</v>
      </c>
      <c r="P61" s="19">
        <v>3</v>
      </c>
      <c r="Q61" s="20">
        <f t="shared" si="4"/>
        <v>1</v>
      </c>
      <c r="R61" s="19">
        <v>0</v>
      </c>
      <c r="S61" s="35">
        <f t="shared" si="5"/>
        <v>0</v>
      </c>
      <c r="T61" s="19">
        <v>0</v>
      </c>
      <c r="U61" s="20">
        <f t="shared" si="36"/>
        <v>0</v>
      </c>
      <c r="V61" s="19">
        <v>0</v>
      </c>
      <c r="W61" s="20">
        <f t="shared" si="37"/>
        <v>0</v>
      </c>
      <c r="X61" s="19">
        <v>0</v>
      </c>
      <c r="Y61" s="20">
        <f t="shared" si="38"/>
        <v>0</v>
      </c>
    </row>
    <row r="62" spans="1:60" ht="65.25" customHeight="1" x14ac:dyDescent="0.25">
      <c r="A62" s="96"/>
      <c r="B62" s="89"/>
      <c r="C62" s="71" t="s">
        <v>35</v>
      </c>
      <c r="D62" s="2" t="s">
        <v>83</v>
      </c>
      <c r="E62" s="5">
        <v>34</v>
      </c>
      <c r="F62" s="5">
        <v>25</v>
      </c>
      <c r="G62" s="6">
        <f t="shared" si="18"/>
        <v>0.73529411764705888</v>
      </c>
      <c r="H62" s="5">
        <v>13</v>
      </c>
      <c r="I62" s="6">
        <f t="shared" si="19"/>
        <v>0.52</v>
      </c>
      <c r="J62" s="5">
        <v>12</v>
      </c>
      <c r="K62" s="6">
        <f t="shared" si="20"/>
        <v>0.48</v>
      </c>
      <c r="L62" s="5">
        <v>3</v>
      </c>
      <c r="M62" s="6">
        <f t="shared" si="35"/>
        <v>8.8235294117647065E-2</v>
      </c>
      <c r="N62" s="5">
        <v>0</v>
      </c>
      <c r="O62" s="61">
        <f t="shared" si="9"/>
        <v>0</v>
      </c>
      <c r="P62" s="5">
        <v>3</v>
      </c>
      <c r="Q62" s="6">
        <f t="shared" si="4"/>
        <v>1</v>
      </c>
      <c r="R62" s="5">
        <v>0</v>
      </c>
      <c r="S62" s="43">
        <f t="shared" si="5"/>
        <v>0</v>
      </c>
      <c r="T62" s="5">
        <v>1</v>
      </c>
      <c r="U62" s="6">
        <f t="shared" si="36"/>
        <v>2.9411764705882353E-2</v>
      </c>
      <c r="V62" s="5">
        <v>0</v>
      </c>
      <c r="W62" s="6">
        <f t="shared" si="37"/>
        <v>0</v>
      </c>
      <c r="X62" s="5">
        <v>1</v>
      </c>
      <c r="Y62" s="6">
        <f t="shared" si="38"/>
        <v>2.9411764705882353E-2</v>
      </c>
    </row>
    <row r="63" spans="1:60" ht="40.5" customHeight="1" x14ac:dyDescent="0.25">
      <c r="A63" s="96"/>
      <c r="B63" s="89"/>
      <c r="C63" s="101" t="s">
        <v>101</v>
      </c>
      <c r="D63" s="14" t="s">
        <v>113</v>
      </c>
      <c r="E63" s="36">
        <f>E64+E65</f>
        <v>224</v>
      </c>
      <c r="F63" s="36">
        <f>F64+F65</f>
        <v>151</v>
      </c>
      <c r="G63" s="35">
        <f t="shared" si="18"/>
        <v>0.6741071428571429</v>
      </c>
      <c r="H63" s="36">
        <f>H64+H65</f>
        <v>84</v>
      </c>
      <c r="I63" s="35">
        <f t="shared" si="19"/>
        <v>0.55629139072847678</v>
      </c>
      <c r="J63" s="36">
        <f>J64+J65</f>
        <v>67</v>
      </c>
      <c r="K63" s="35">
        <f t="shared" si="20"/>
        <v>0.44370860927152317</v>
      </c>
      <c r="L63" s="36">
        <f>L64+L65</f>
        <v>51</v>
      </c>
      <c r="M63" s="35">
        <f t="shared" si="35"/>
        <v>0.22767857142857142</v>
      </c>
      <c r="N63" s="36">
        <f>N64+N65</f>
        <v>0</v>
      </c>
      <c r="O63" s="62">
        <f t="shared" si="9"/>
        <v>0</v>
      </c>
      <c r="P63" s="36">
        <f>P64+P65</f>
        <v>49</v>
      </c>
      <c r="Q63" s="20">
        <f t="shared" si="4"/>
        <v>0.96078431372549022</v>
      </c>
      <c r="R63" s="36">
        <f>R64+R65</f>
        <v>2</v>
      </c>
      <c r="S63" s="35">
        <f t="shared" si="5"/>
        <v>3.9215686274509803E-2</v>
      </c>
      <c r="T63" s="36">
        <f>T64+T65</f>
        <v>1</v>
      </c>
      <c r="U63" s="35">
        <f t="shared" si="36"/>
        <v>4.464285714285714E-3</v>
      </c>
      <c r="V63" s="36">
        <f>V64+V65</f>
        <v>1</v>
      </c>
      <c r="W63" s="35">
        <f t="shared" si="37"/>
        <v>4.464285714285714E-3</v>
      </c>
      <c r="X63" s="36">
        <f>X64+X65</f>
        <v>3</v>
      </c>
      <c r="Y63" s="35">
        <f t="shared" si="38"/>
        <v>1.3392857142857142E-2</v>
      </c>
    </row>
    <row r="64" spans="1:60" ht="27.75" customHeight="1" x14ac:dyDescent="0.25">
      <c r="A64" s="96"/>
      <c r="B64" s="89"/>
      <c r="C64" s="101"/>
      <c r="D64" s="2" t="s">
        <v>63</v>
      </c>
      <c r="E64" s="44">
        <f>E56+E59+E61+E62</f>
        <v>180</v>
      </c>
      <c r="F64" s="44">
        <f>F56+F59+F61+F62</f>
        <v>119</v>
      </c>
      <c r="G64" s="43">
        <f t="shared" si="18"/>
        <v>0.66111111111111109</v>
      </c>
      <c r="H64" s="44">
        <f>H56+H59+H61+H62</f>
        <v>67</v>
      </c>
      <c r="I64" s="43">
        <f t="shared" si="19"/>
        <v>0.56302521008403361</v>
      </c>
      <c r="J64" s="44">
        <f>J56+J59+J61+J62</f>
        <v>52</v>
      </c>
      <c r="K64" s="43">
        <f t="shared" si="20"/>
        <v>0.43697478991596639</v>
      </c>
      <c r="L64" s="44">
        <f>L56+L59+L61+L62</f>
        <v>49</v>
      </c>
      <c r="M64" s="43">
        <f t="shared" si="35"/>
        <v>0.2722222222222222</v>
      </c>
      <c r="N64" s="44">
        <f>N56+N59+N61+N62</f>
        <v>0</v>
      </c>
      <c r="O64" s="61">
        <f t="shared" si="9"/>
        <v>0</v>
      </c>
      <c r="P64" s="44">
        <f>P56+P59+P61+P62</f>
        <v>49</v>
      </c>
      <c r="Q64" s="6">
        <f t="shared" si="4"/>
        <v>1</v>
      </c>
      <c r="R64" s="44">
        <f>R56+R59+R61+R62</f>
        <v>0</v>
      </c>
      <c r="S64" s="43">
        <f t="shared" si="5"/>
        <v>0</v>
      </c>
      <c r="T64" s="44">
        <f>T56+T59+T61+T62</f>
        <v>1</v>
      </c>
      <c r="U64" s="43">
        <f t="shared" si="36"/>
        <v>5.5555555555555558E-3</v>
      </c>
      <c r="V64" s="44">
        <f>V56+V59+V61+V62</f>
        <v>1</v>
      </c>
      <c r="W64" s="43">
        <f t="shared" si="37"/>
        <v>5.5555555555555558E-3</v>
      </c>
      <c r="X64" s="44">
        <f>X56+X59+X61+X62</f>
        <v>3</v>
      </c>
      <c r="Y64" s="43">
        <f t="shared" si="38"/>
        <v>1.6666666666666666E-2</v>
      </c>
    </row>
    <row r="65" spans="1:60" s="34" customFormat="1" ht="44.25" customHeight="1" thickBot="1" x14ac:dyDescent="0.3">
      <c r="A65" s="96"/>
      <c r="B65" s="89"/>
      <c r="C65" s="101"/>
      <c r="D65" s="2" t="s">
        <v>64</v>
      </c>
      <c r="E65" s="44">
        <f>E57+E60</f>
        <v>44</v>
      </c>
      <c r="F65" s="44">
        <f>F57+F60</f>
        <v>32</v>
      </c>
      <c r="G65" s="43">
        <f t="shared" si="18"/>
        <v>0.72727272727272729</v>
      </c>
      <c r="H65" s="44">
        <f>H57+H60</f>
        <v>17</v>
      </c>
      <c r="I65" s="43">
        <f t="shared" si="19"/>
        <v>0.53125</v>
      </c>
      <c r="J65" s="44">
        <f>J57+J60</f>
        <v>15</v>
      </c>
      <c r="K65" s="43">
        <f t="shared" si="20"/>
        <v>0.46875</v>
      </c>
      <c r="L65" s="44">
        <f>L57+L60</f>
        <v>2</v>
      </c>
      <c r="M65" s="43">
        <f t="shared" si="35"/>
        <v>4.5454545454545456E-2</v>
      </c>
      <c r="N65" s="44">
        <f>N57+N60</f>
        <v>0</v>
      </c>
      <c r="O65" s="61">
        <f t="shared" si="9"/>
        <v>0</v>
      </c>
      <c r="P65" s="44">
        <f>P57+P60</f>
        <v>0</v>
      </c>
      <c r="Q65" s="6">
        <f t="shared" si="4"/>
        <v>0</v>
      </c>
      <c r="R65" s="44">
        <f>R57+R60</f>
        <v>2</v>
      </c>
      <c r="S65" s="43">
        <f t="shared" si="5"/>
        <v>1</v>
      </c>
      <c r="T65" s="44">
        <f>T57+T60</f>
        <v>0</v>
      </c>
      <c r="U65" s="43">
        <f t="shared" si="36"/>
        <v>0</v>
      </c>
      <c r="V65" s="44">
        <f>V57+V60</f>
        <v>0</v>
      </c>
      <c r="W65" s="43">
        <f t="shared" si="37"/>
        <v>0</v>
      </c>
      <c r="X65" s="44">
        <f>X57+X60</f>
        <v>0</v>
      </c>
      <c r="Y65" s="43">
        <f t="shared" si="38"/>
        <v>0</v>
      </c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</row>
    <row r="66" spans="1:60" ht="32.25" customHeight="1" x14ac:dyDescent="0.25">
      <c r="A66" s="96" t="s">
        <v>51</v>
      </c>
      <c r="B66" s="89" t="s">
        <v>142</v>
      </c>
      <c r="C66" s="97" t="s">
        <v>37</v>
      </c>
      <c r="D66" s="41" t="s">
        <v>66</v>
      </c>
      <c r="E66" s="26">
        <f>E67+E68</f>
        <v>42</v>
      </c>
      <c r="F66" s="26">
        <f>F67+F68</f>
        <v>35</v>
      </c>
      <c r="G66" s="27">
        <f t="shared" ref="G66:G126" si="39">F66/E66</f>
        <v>0.83333333333333337</v>
      </c>
      <c r="H66" s="26">
        <f>H67+H68</f>
        <v>6</v>
      </c>
      <c r="I66" s="27">
        <f t="shared" si="19"/>
        <v>0.17142857142857143</v>
      </c>
      <c r="J66" s="26">
        <f>J67+J68</f>
        <v>29</v>
      </c>
      <c r="K66" s="27">
        <f t="shared" ref="K66:K126" si="40">J66/F66</f>
        <v>0.82857142857142863</v>
      </c>
      <c r="L66" s="26">
        <f>L67+L68</f>
        <v>7</v>
      </c>
      <c r="M66" s="27">
        <f t="shared" si="35"/>
        <v>0.16666666666666666</v>
      </c>
      <c r="N66" s="26">
        <f>N67+N68</f>
        <v>0</v>
      </c>
      <c r="O66" s="60">
        <f t="shared" si="9"/>
        <v>0</v>
      </c>
      <c r="P66" s="26">
        <f>P67+P68</f>
        <v>7</v>
      </c>
      <c r="Q66" s="27">
        <f t="shared" si="4"/>
        <v>1</v>
      </c>
      <c r="R66" s="26">
        <f>R67+R68</f>
        <v>0</v>
      </c>
      <c r="S66" s="37">
        <f t="shared" si="5"/>
        <v>0</v>
      </c>
      <c r="T66" s="26">
        <f>T67+T68</f>
        <v>0</v>
      </c>
      <c r="U66" s="27">
        <f t="shared" si="36"/>
        <v>0</v>
      </c>
      <c r="V66" s="26">
        <f>V67+V68</f>
        <v>1</v>
      </c>
      <c r="W66" s="27">
        <f t="shared" si="37"/>
        <v>2.3809523809523808E-2</v>
      </c>
      <c r="X66" s="26">
        <f>X67+X68</f>
        <v>0</v>
      </c>
      <c r="Y66" s="27">
        <f t="shared" si="38"/>
        <v>0</v>
      </c>
    </row>
    <row r="67" spans="1:60" s="3" customFormat="1" ht="29.25" customHeight="1" x14ac:dyDescent="0.25">
      <c r="A67" s="96"/>
      <c r="B67" s="89"/>
      <c r="C67" s="97"/>
      <c r="D67" s="42" t="s">
        <v>63</v>
      </c>
      <c r="E67" s="23">
        <v>36</v>
      </c>
      <c r="F67" s="23">
        <v>29</v>
      </c>
      <c r="G67" s="24">
        <f t="shared" si="39"/>
        <v>0.80555555555555558</v>
      </c>
      <c r="H67" s="23">
        <v>2</v>
      </c>
      <c r="I67" s="24">
        <f t="shared" si="19"/>
        <v>6.8965517241379309E-2</v>
      </c>
      <c r="J67" s="23">
        <v>27</v>
      </c>
      <c r="K67" s="24">
        <f>J67/F67</f>
        <v>0.93103448275862066</v>
      </c>
      <c r="L67" s="23">
        <v>7</v>
      </c>
      <c r="M67" s="24">
        <f t="shared" si="35"/>
        <v>0.19444444444444445</v>
      </c>
      <c r="N67" s="23">
        <v>0</v>
      </c>
      <c r="O67" s="60">
        <f t="shared" si="9"/>
        <v>0</v>
      </c>
      <c r="P67" s="23">
        <v>7</v>
      </c>
      <c r="Q67" s="24">
        <f t="shared" si="4"/>
        <v>1</v>
      </c>
      <c r="R67" s="23">
        <v>0</v>
      </c>
      <c r="S67" s="39">
        <f t="shared" si="5"/>
        <v>0</v>
      </c>
      <c r="T67" s="23">
        <v>0</v>
      </c>
      <c r="U67" s="24">
        <f t="shared" si="36"/>
        <v>0</v>
      </c>
      <c r="V67" s="23">
        <v>1</v>
      </c>
      <c r="W67" s="24">
        <f t="shared" si="37"/>
        <v>2.7777777777777776E-2</v>
      </c>
      <c r="X67" s="23">
        <v>0</v>
      </c>
      <c r="Y67" s="24">
        <f t="shared" si="38"/>
        <v>0</v>
      </c>
    </row>
    <row r="68" spans="1:60" s="4" customFormat="1" ht="39" customHeight="1" x14ac:dyDescent="0.25">
      <c r="A68" s="96"/>
      <c r="B68" s="89"/>
      <c r="C68" s="97"/>
      <c r="D68" s="42" t="s">
        <v>64</v>
      </c>
      <c r="E68" s="23">
        <v>6</v>
      </c>
      <c r="F68" s="23">
        <v>6</v>
      </c>
      <c r="G68" s="24">
        <f t="shared" si="39"/>
        <v>1</v>
      </c>
      <c r="H68" s="23">
        <v>4</v>
      </c>
      <c r="I68" s="24">
        <f t="shared" si="19"/>
        <v>0.66666666666666663</v>
      </c>
      <c r="J68" s="23">
        <v>2</v>
      </c>
      <c r="K68" s="24">
        <f t="shared" si="40"/>
        <v>0.33333333333333331</v>
      </c>
      <c r="L68" s="23">
        <v>0</v>
      </c>
      <c r="M68" s="24">
        <f t="shared" si="35"/>
        <v>0</v>
      </c>
      <c r="N68" s="23">
        <v>0</v>
      </c>
      <c r="O68" s="60">
        <v>0</v>
      </c>
      <c r="P68" s="23">
        <v>0</v>
      </c>
      <c r="Q68" s="24">
        <v>0</v>
      </c>
      <c r="R68" s="23">
        <v>0</v>
      </c>
      <c r="S68" s="39">
        <v>0</v>
      </c>
      <c r="T68" s="23">
        <v>0</v>
      </c>
      <c r="U68" s="24">
        <f t="shared" si="36"/>
        <v>0</v>
      </c>
      <c r="V68" s="23">
        <v>0</v>
      </c>
      <c r="W68" s="24">
        <f t="shared" si="37"/>
        <v>0</v>
      </c>
      <c r="X68" s="23">
        <v>0</v>
      </c>
      <c r="Y68" s="24">
        <f t="shared" si="38"/>
        <v>0</v>
      </c>
    </row>
    <row r="69" spans="1:60" ht="27.75" customHeight="1" x14ac:dyDescent="0.25">
      <c r="A69" s="96"/>
      <c r="B69" s="89"/>
      <c r="C69" s="97" t="s">
        <v>39</v>
      </c>
      <c r="D69" s="41" t="s">
        <v>66</v>
      </c>
      <c r="E69" s="26">
        <f>E70+E71</f>
        <v>88</v>
      </c>
      <c r="F69" s="26">
        <f>F70+F71</f>
        <v>70</v>
      </c>
      <c r="G69" s="27">
        <f t="shared" si="39"/>
        <v>0.79545454545454541</v>
      </c>
      <c r="H69" s="26">
        <f>H70+H71</f>
        <v>41</v>
      </c>
      <c r="I69" s="27">
        <f t="shared" ref="I69:I127" si="41">H69/F69</f>
        <v>0.58571428571428574</v>
      </c>
      <c r="J69" s="26">
        <f>J70+J71</f>
        <v>29</v>
      </c>
      <c r="K69" s="27">
        <f t="shared" si="40"/>
        <v>0.41428571428571431</v>
      </c>
      <c r="L69" s="26">
        <f>L70+L71</f>
        <v>8</v>
      </c>
      <c r="M69" s="27">
        <f t="shared" si="35"/>
        <v>9.0909090909090912E-2</v>
      </c>
      <c r="N69" s="26">
        <f>N70+N71</f>
        <v>0</v>
      </c>
      <c r="O69" s="60">
        <f t="shared" ref="O69:O134" si="42">N69/L69</f>
        <v>0</v>
      </c>
      <c r="P69" s="26">
        <f>P70+P71</f>
        <v>8</v>
      </c>
      <c r="Q69" s="27">
        <f t="shared" ref="Q69:Q132" si="43">P69/L69</f>
        <v>1</v>
      </c>
      <c r="R69" s="26">
        <f>R70+R71</f>
        <v>0</v>
      </c>
      <c r="S69" s="37">
        <f t="shared" ref="S69:S132" si="44">R69/L69</f>
        <v>0</v>
      </c>
      <c r="T69" s="26">
        <f>T70+T71</f>
        <v>2</v>
      </c>
      <c r="U69" s="27">
        <f t="shared" si="36"/>
        <v>2.2727272727272728E-2</v>
      </c>
      <c r="V69" s="26">
        <f>V70+V71</f>
        <v>1</v>
      </c>
      <c r="W69" s="27">
        <f t="shared" si="37"/>
        <v>1.1363636363636364E-2</v>
      </c>
      <c r="X69" s="26">
        <f>X70+X71</f>
        <v>1</v>
      </c>
      <c r="Y69" s="27">
        <f t="shared" si="38"/>
        <v>1.1363636363636364E-2</v>
      </c>
    </row>
    <row r="70" spans="1:60" s="3" customFormat="1" ht="23.25" customHeight="1" x14ac:dyDescent="0.25">
      <c r="A70" s="96"/>
      <c r="B70" s="89"/>
      <c r="C70" s="97"/>
      <c r="D70" s="42" t="s">
        <v>63</v>
      </c>
      <c r="E70" s="23">
        <v>49</v>
      </c>
      <c r="F70" s="23">
        <v>37</v>
      </c>
      <c r="G70" s="24">
        <f t="shared" si="39"/>
        <v>0.75510204081632648</v>
      </c>
      <c r="H70" s="23">
        <v>25</v>
      </c>
      <c r="I70" s="24">
        <f t="shared" si="41"/>
        <v>0.67567567567567566</v>
      </c>
      <c r="J70" s="23">
        <v>12</v>
      </c>
      <c r="K70" s="24">
        <f t="shared" si="40"/>
        <v>0.32432432432432434</v>
      </c>
      <c r="L70" s="23">
        <v>8</v>
      </c>
      <c r="M70" s="24">
        <f t="shared" si="35"/>
        <v>0.16326530612244897</v>
      </c>
      <c r="N70" s="23">
        <v>0</v>
      </c>
      <c r="O70" s="60">
        <f t="shared" si="42"/>
        <v>0</v>
      </c>
      <c r="P70" s="23">
        <v>8</v>
      </c>
      <c r="Q70" s="24">
        <f t="shared" si="43"/>
        <v>1</v>
      </c>
      <c r="R70" s="23">
        <v>0</v>
      </c>
      <c r="S70" s="39">
        <f t="shared" si="44"/>
        <v>0</v>
      </c>
      <c r="T70" s="23">
        <v>2</v>
      </c>
      <c r="U70" s="24">
        <f t="shared" si="36"/>
        <v>4.0816326530612242E-2</v>
      </c>
      <c r="V70" s="23">
        <v>1</v>
      </c>
      <c r="W70" s="24">
        <f t="shared" si="37"/>
        <v>2.0408163265306121E-2</v>
      </c>
      <c r="X70" s="23">
        <v>0</v>
      </c>
      <c r="Y70" s="24">
        <f t="shared" si="38"/>
        <v>0</v>
      </c>
    </row>
    <row r="71" spans="1:60" s="4" customFormat="1" ht="30" customHeight="1" x14ac:dyDescent="0.25">
      <c r="A71" s="96"/>
      <c r="B71" s="89"/>
      <c r="C71" s="97"/>
      <c r="D71" s="42" t="s">
        <v>64</v>
      </c>
      <c r="E71" s="23">
        <v>39</v>
      </c>
      <c r="F71" s="23">
        <v>33</v>
      </c>
      <c r="G71" s="24">
        <f t="shared" si="39"/>
        <v>0.84615384615384615</v>
      </c>
      <c r="H71" s="23">
        <v>16</v>
      </c>
      <c r="I71" s="24">
        <f t="shared" si="41"/>
        <v>0.48484848484848486</v>
      </c>
      <c r="J71" s="23">
        <v>17</v>
      </c>
      <c r="K71" s="24">
        <f t="shared" si="40"/>
        <v>0.51515151515151514</v>
      </c>
      <c r="L71" s="23">
        <v>0</v>
      </c>
      <c r="M71" s="24">
        <f t="shared" si="35"/>
        <v>0</v>
      </c>
      <c r="N71" s="23">
        <v>0</v>
      </c>
      <c r="O71" s="60">
        <v>0</v>
      </c>
      <c r="P71" s="23">
        <v>0</v>
      </c>
      <c r="Q71" s="24">
        <v>0</v>
      </c>
      <c r="R71" s="23">
        <v>0</v>
      </c>
      <c r="S71" s="39">
        <v>0</v>
      </c>
      <c r="T71" s="23">
        <v>0</v>
      </c>
      <c r="U71" s="24">
        <f t="shared" si="36"/>
        <v>0</v>
      </c>
      <c r="V71" s="23">
        <v>0</v>
      </c>
      <c r="W71" s="24">
        <f t="shared" si="37"/>
        <v>0</v>
      </c>
      <c r="X71" s="23">
        <v>1</v>
      </c>
      <c r="Y71" s="24">
        <f t="shared" si="38"/>
        <v>2.564102564102564E-2</v>
      </c>
    </row>
    <row r="72" spans="1:60" ht="27" customHeight="1" x14ac:dyDescent="0.25">
      <c r="A72" s="96"/>
      <c r="B72" s="89"/>
      <c r="C72" s="97" t="s">
        <v>25</v>
      </c>
      <c r="D72" s="41" t="s">
        <v>66</v>
      </c>
      <c r="E72" s="26">
        <f>E73+E74</f>
        <v>191</v>
      </c>
      <c r="F72" s="26">
        <f>F73+F74</f>
        <v>161</v>
      </c>
      <c r="G72" s="27">
        <f t="shared" si="39"/>
        <v>0.84293193717277481</v>
      </c>
      <c r="H72" s="26">
        <f>H73+H74</f>
        <v>93</v>
      </c>
      <c r="I72" s="27">
        <f t="shared" si="41"/>
        <v>0.57763975155279501</v>
      </c>
      <c r="J72" s="26">
        <f>J73+J74</f>
        <v>68</v>
      </c>
      <c r="K72" s="27">
        <f t="shared" si="40"/>
        <v>0.42236024844720499</v>
      </c>
      <c r="L72" s="26">
        <f>L73+L74</f>
        <v>33</v>
      </c>
      <c r="M72" s="27">
        <f t="shared" si="35"/>
        <v>0.17277486910994763</v>
      </c>
      <c r="N72" s="26">
        <f>N73+N74</f>
        <v>0</v>
      </c>
      <c r="O72" s="60">
        <f t="shared" si="42"/>
        <v>0</v>
      </c>
      <c r="P72" s="26">
        <f>P73+P74</f>
        <v>32</v>
      </c>
      <c r="Q72" s="27">
        <f t="shared" si="43"/>
        <v>0.96969696969696972</v>
      </c>
      <c r="R72" s="26">
        <f>R73+R74</f>
        <v>1</v>
      </c>
      <c r="S72" s="37">
        <f t="shared" si="44"/>
        <v>3.0303030303030304E-2</v>
      </c>
      <c r="T72" s="26">
        <f>T73+T74</f>
        <v>1</v>
      </c>
      <c r="U72" s="27">
        <f t="shared" si="36"/>
        <v>5.235602094240838E-3</v>
      </c>
      <c r="V72" s="26">
        <f>V73+V74</f>
        <v>0</v>
      </c>
      <c r="W72" s="27">
        <f t="shared" si="37"/>
        <v>0</v>
      </c>
      <c r="X72" s="26">
        <f>X73+X74</f>
        <v>0</v>
      </c>
      <c r="Y72" s="27">
        <f t="shared" si="38"/>
        <v>0</v>
      </c>
    </row>
    <row r="73" spans="1:60" s="3" customFormat="1" ht="30.75" customHeight="1" x14ac:dyDescent="0.25">
      <c r="A73" s="96"/>
      <c r="B73" s="89"/>
      <c r="C73" s="97"/>
      <c r="D73" s="42" t="s">
        <v>63</v>
      </c>
      <c r="E73" s="23">
        <v>175</v>
      </c>
      <c r="F73" s="23">
        <v>147</v>
      </c>
      <c r="G73" s="24">
        <f t="shared" si="39"/>
        <v>0.84</v>
      </c>
      <c r="H73" s="23">
        <v>84</v>
      </c>
      <c r="I73" s="24">
        <f t="shared" si="41"/>
        <v>0.5714285714285714</v>
      </c>
      <c r="J73" s="23">
        <v>63</v>
      </c>
      <c r="K73" s="24">
        <f t="shared" si="40"/>
        <v>0.42857142857142855</v>
      </c>
      <c r="L73" s="23">
        <v>32</v>
      </c>
      <c r="M73" s="24">
        <f t="shared" si="35"/>
        <v>0.18285714285714286</v>
      </c>
      <c r="N73" s="23">
        <v>0</v>
      </c>
      <c r="O73" s="60">
        <f t="shared" si="42"/>
        <v>0</v>
      </c>
      <c r="P73" s="23">
        <v>32</v>
      </c>
      <c r="Q73" s="24">
        <f t="shared" si="43"/>
        <v>1</v>
      </c>
      <c r="R73" s="23">
        <v>0</v>
      </c>
      <c r="S73" s="39">
        <f t="shared" si="44"/>
        <v>0</v>
      </c>
      <c r="T73" s="23">
        <v>1</v>
      </c>
      <c r="U73" s="24">
        <f t="shared" si="36"/>
        <v>5.7142857142857143E-3</v>
      </c>
      <c r="V73" s="23">
        <v>0</v>
      </c>
      <c r="W73" s="24">
        <f t="shared" si="37"/>
        <v>0</v>
      </c>
      <c r="X73" s="23">
        <v>0</v>
      </c>
      <c r="Y73" s="24">
        <f t="shared" si="38"/>
        <v>0</v>
      </c>
    </row>
    <row r="74" spans="1:60" s="4" customFormat="1" ht="30" customHeight="1" x14ac:dyDescent="0.25">
      <c r="A74" s="96"/>
      <c r="B74" s="89"/>
      <c r="C74" s="97"/>
      <c r="D74" s="42" t="s">
        <v>64</v>
      </c>
      <c r="E74" s="23">
        <v>16</v>
      </c>
      <c r="F74" s="23">
        <v>14</v>
      </c>
      <c r="G74" s="24">
        <f t="shared" si="39"/>
        <v>0.875</v>
      </c>
      <c r="H74" s="23">
        <v>9</v>
      </c>
      <c r="I74" s="24">
        <f t="shared" si="41"/>
        <v>0.6428571428571429</v>
      </c>
      <c r="J74" s="23">
        <v>5</v>
      </c>
      <c r="K74" s="24">
        <f t="shared" si="40"/>
        <v>0.35714285714285715</v>
      </c>
      <c r="L74" s="23">
        <v>1</v>
      </c>
      <c r="M74" s="24">
        <f t="shared" si="35"/>
        <v>6.25E-2</v>
      </c>
      <c r="N74" s="23">
        <v>0</v>
      </c>
      <c r="O74" s="60">
        <f t="shared" si="42"/>
        <v>0</v>
      </c>
      <c r="P74" s="23">
        <v>0</v>
      </c>
      <c r="Q74" s="24">
        <f t="shared" si="43"/>
        <v>0</v>
      </c>
      <c r="R74" s="23">
        <v>1</v>
      </c>
      <c r="S74" s="39">
        <f t="shared" si="44"/>
        <v>1</v>
      </c>
      <c r="T74" s="23">
        <v>0</v>
      </c>
      <c r="U74" s="24">
        <f t="shared" si="36"/>
        <v>0</v>
      </c>
      <c r="V74" s="23">
        <v>0</v>
      </c>
      <c r="W74" s="24">
        <f t="shared" si="37"/>
        <v>0</v>
      </c>
      <c r="X74" s="23">
        <v>0</v>
      </c>
      <c r="Y74" s="24">
        <f t="shared" si="38"/>
        <v>0</v>
      </c>
    </row>
    <row r="75" spans="1:60" ht="30" customHeight="1" x14ac:dyDescent="0.25">
      <c r="A75" s="96"/>
      <c r="B75" s="89"/>
      <c r="C75" s="97" t="s">
        <v>13</v>
      </c>
      <c r="D75" s="41" t="s">
        <v>66</v>
      </c>
      <c r="E75" s="26">
        <f>E76+E77</f>
        <v>54</v>
      </c>
      <c r="F75" s="26">
        <f>F76+F77</f>
        <v>46</v>
      </c>
      <c r="G75" s="27">
        <f t="shared" si="39"/>
        <v>0.85185185185185186</v>
      </c>
      <c r="H75" s="26">
        <f>H76+H77</f>
        <v>29</v>
      </c>
      <c r="I75" s="27">
        <f t="shared" si="41"/>
        <v>0.63043478260869568</v>
      </c>
      <c r="J75" s="26">
        <f>J76+J77</f>
        <v>17</v>
      </c>
      <c r="K75" s="27">
        <f t="shared" si="40"/>
        <v>0.36956521739130432</v>
      </c>
      <c r="L75" s="26">
        <f>L76+L77</f>
        <v>6</v>
      </c>
      <c r="M75" s="27">
        <f t="shared" si="35"/>
        <v>0.1111111111111111</v>
      </c>
      <c r="N75" s="26">
        <f>N76+N77</f>
        <v>0</v>
      </c>
      <c r="O75" s="60">
        <f t="shared" si="42"/>
        <v>0</v>
      </c>
      <c r="P75" s="26">
        <f>P76+P77</f>
        <v>6</v>
      </c>
      <c r="Q75" s="27">
        <f t="shared" si="43"/>
        <v>1</v>
      </c>
      <c r="R75" s="26">
        <f>R76+R77</f>
        <v>0</v>
      </c>
      <c r="S75" s="37">
        <f t="shared" si="44"/>
        <v>0</v>
      </c>
      <c r="T75" s="26">
        <f>T76+T77</f>
        <v>0</v>
      </c>
      <c r="U75" s="27">
        <f t="shared" si="36"/>
        <v>0</v>
      </c>
      <c r="V75" s="26">
        <f>V76+V77</f>
        <v>1</v>
      </c>
      <c r="W75" s="27">
        <f t="shared" si="37"/>
        <v>1.8518518518518517E-2</v>
      </c>
      <c r="X75" s="26">
        <f>X76+X77</f>
        <v>0</v>
      </c>
      <c r="Y75" s="27">
        <f t="shared" si="38"/>
        <v>0</v>
      </c>
    </row>
    <row r="76" spans="1:60" s="3" customFormat="1" ht="29.25" customHeight="1" x14ac:dyDescent="0.25">
      <c r="A76" s="96"/>
      <c r="B76" s="89"/>
      <c r="C76" s="97"/>
      <c r="D76" s="42" t="s">
        <v>63</v>
      </c>
      <c r="E76" s="23">
        <v>30</v>
      </c>
      <c r="F76" s="23">
        <v>22</v>
      </c>
      <c r="G76" s="24">
        <f t="shared" si="39"/>
        <v>0.73333333333333328</v>
      </c>
      <c r="H76" s="23">
        <v>14</v>
      </c>
      <c r="I76" s="24">
        <f t="shared" si="41"/>
        <v>0.63636363636363635</v>
      </c>
      <c r="J76" s="23">
        <v>8</v>
      </c>
      <c r="K76" s="24">
        <f t="shared" si="40"/>
        <v>0.36363636363636365</v>
      </c>
      <c r="L76" s="23">
        <v>6</v>
      </c>
      <c r="M76" s="24">
        <f t="shared" si="35"/>
        <v>0.2</v>
      </c>
      <c r="N76" s="23">
        <v>0</v>
      </c>
      <c r="O76" s="60">
        <f t="shared" si="42"/>
        <v>0</v>
      </c>
      <c r="P76" s="23">
        <v>6</v>
      </c>
      <c r="Q76" s="24">
        <f t="shared" si="43"/>
        <v>1</v>
      </c>
      <c r="R76" s="23">
        <v>0</v>
      </c>
      <c r="S76" s="39">
        <f t="shared" si="44"/>
        <v>0</v>
      </c>
      <c r="T76" s="23">
        <v>0</v>
      </c>
      <c r="U76" s="24">
        <f t="shared" si="36"/>
        <v>0</v>
      </c>
      <c r="V76" s="23">
        <v>1</v>
      </c>
      <c r="W76" s="24">
        <f t="shared" si="37"/>
        <v>3.3333333333333333E-2</v>
      </c>
      <c r="X76" s="23">
        <v>0</v>
      </c>
      <c r="Y76" s="24">
        <f t="shared" si="38"/>
        <v>0</v>
      </c>
    </row>
    <row r="77" spans="1:60" s="4" customFormat="1" ht="33" customHeight="1" x14ac:dyDescent="0.25">
      <c r="A77" s="96"/>
      <c r="B77" s="89"/>
      <c r="C77" s="97"/>
      <c r="D77" s="42" t="s">
        <v>64</v>
      </c>
      <c r="E77" s="23">
        <v>24</v>
      </c>
      <c r="F77" s="23">
        <v>24</v>
      </c>
      <c r="G77" s="24">
        <f t="shared" si="39"/>
        <v>1</v>
      </c>
      <c r="H77" s="23">
        <v>15</v>
      </c>
      <c r="I77" s="24">
        <f t="shared" si="41"/>
        <v>0.625</v>
      </c>
      <c r="J77" s="23">
        <v>9</v>
      </c>
      <c r="K77" s="24">
        <f t="shared" si="40"/>
        <v>0.375</v>
      </c>
      <c r="L77" s="23">
        <v>0</v>
      </c>
      <c r="M77" s="24">
        <f t="shared" si="35"/>
        <v>0</v>
      </c>
      <c r="N77" s="23">
        <v>0</v>
      </c>
      <c r="O77" s="60">
        <v>0</v>
      </c>
      <c r="P77" s="23">
        <v>0</v>
      </c>
      <c r="Q77" s="24">
        <v>0</v>
      </c>
      <c r="R77" s="23">
        <v>0</v>
      </c>
      <c r="S77" s="39">
        <v>0</v>
      </c>
      <c r="T77" s="23">
        <v>0</v>
      </c>
      <c r="U77" s="24">
        <f t="shared" si="36"/>
        <v>0</v>
      </c>
      <c r="V77" s="23">
        <v>0</v>
      </c>
      <c r="W77" s="24">
        <f t="shared" si="37"/>
        <v>0</v>
      </c>
      <c r="X77" s="23">
        <v>0</v>
      </c>
      <c r="Y77" s="24">
        <f t="shared" si="38"/>
        <v>0</v>
      </c>
    </row>
    <row r="78" spans="1:60" s="3" customFormat="1" ht="54.75" customHeight="1" x14ac:dyDescent="0.25">
      <c r="A78" s="96"/>
      <c r="B78" s="89"/>
      <c r="C78" s="113" t="s">
        <v>38</v>
      </c>
      <c r="D78" s="42" t="s">
        <v>63</v>
      </c>
      <c r="E78" s="23">
        <v>30</v>
      </c>
      <c r="F78" s="23">
        <v>27</v>
      </c>
      <c r="G78" s="24">
        <f t="shared" si="39"/>
        <v>0.9</v>
      </c>
      <c r="H78" s="23">
        <v>9</v>
      </c>
      <c r="I78" s="24">
        <f t="shared" si="41"/>
        <v>0.33333333333333331</v>
      </c>
      <c r="J78" s="23">
        <v>18</v>
      </c>
      <c r="K78" s="24">
        <f t="shared" si="40"/>
        <v>0.66666666666666663</v>
      </c>
      <c r="L78" s="23">
        <v>2</v>
      </c>
      <c r="M78" s="24">
        <f t="shared" si="35"/>
        <v>6.6666666666666666E-2</v>
      </c>
      <c r="N78" s="23">
        <v>0</v>
      </c>
      <c r="O78" s="60">
        <v>0</v>
      </c>
      <c r="P78" s="23">
        <v>2</v>
      </c>
      <c r="Q78" s="24">
        <v>0</v>
      </c>
      <c r="R78" s="23">
        <v>0</v>
      </c>
      <c r="S78" s="39">
        <v>0</v>
      </c>
      <c r="T78" s="23">
        <v>0</v>
      </c>
      <c r="U78" s="24">
        <f t="shared" si="36"/>
        <v>0</v>
      </c>
      <c r="V78" s="23">
        <v>0</v>
      </c>
      <c r="W78" s="24">
        <f t="shared" si="37"/>
        <v>0</v>
      </c>
      <c r="X78" s="23">
        <v>1</v>
      </c>
      <c r="Y78" s="24">
        <f t="shared" si="38"/>
        <v>3.3333333333333333E-2</v>
      </c>
    </row>
    <row r="79" spans="1:60" s="3" customFormat="1" ht="54.75" customHeight="1" x14ac:dyDescent="0.25">
      <c r="A79" s="96"/>
      <c r="B79" s="89"/>
      <c r="C79" s="114"/>
      <c r="D79" s="42" t="s">
        <v>64</v>
      </c>
      <c r="E79" s="23">
        <v>1</v>
      </c>
      <c r="F79" s="23">
        <v>1</v>
      </c>
      <c r="G79" s="24">
        <f t="shared" si="39"/>
        <v>1</v>
      </c>
      <c r="H79" s="23">
        <v>1</v>
      </c>
      <c r="I79" s="24">
        <f t="shared" si="41"/>
        <v>1</v>
      </c>
      <c r="J79" s="23">
        <v>0</v>
      </c>
      <c r="K79" s="24">
        <f t="shared" si="40"/>
        <v>0</v>
      </c>
      <c r="L79" s="23">
        <v>0</v>
      </c>
      <c r="M79" s="24">
        <f t="shared" si="35"/>
        <v>0</v>
      </c>
      <c r="N79" s="23">
        <v>0</v>
      </c>
      <c r="O79" s="60">
        <v>0</v>
      </c>
      <c r="P79" s="23">
        <v>0</v>
      </c>
      <c r="Q79" s="24">
        <v>0</v>
      </c>
      <c r="R79" s="23">
        <v>0</v>
      </c>
      <c r="S79" s="39">
        <v>0</v>
      </c>
      <c r="T79" s="23">
        <v>0</v>
      </c>
      <c r="U79" s="24">
        <f t="shared" si="36"/>
        <v>0</v>
      </c>
      <c r="V79" s="23">
        <v>0</v>
      </c>
      <c r="W79" s="24">
        <f t="shared" si="37"/>
        <v>0</v>
      </c>
      <c r="X79" s="23">
        <v>0</v>
      </c>
      <c r="Y79" s="24">
        <f t="shared" si="38"/>
        <v>0</v>
      </c>
    </row>
    <row r="80" spans="1:60" ht="35.25" customHeight="1" x14ac:dyDescent="0.25">
      <c r="A80" s="96"/>
      <c r="B80" s="89"/>
      <c r="C80" s="97" t="s">
        <v>27</v>
      </c>
      <c r="D80" s="41" t="s">
        <v>66</v>
      </c>
      <c r="E80" s="26">
        <f>E81+E82</f>
        <v>40</v>
      </c>
      <c r="F80" s="26">
        <f>F81+F82</f>
        <v>13</v>
      </c>
      <c r="G80" s="27">
        <f t="shared" si="39"/>
        <v>0.32500000000000001</v>
      </c>
      <c r="H80" s="26">
        <f>H81+H82</f>
        <v>2</v>
      </c>
      <c r="I80" s="27">
        <f t="shared" si="41"/>
        <v>0.15384615384615385</v>
      </c>
      <c r="J80" s="26">
        <f>J81+J82</f>
        <v>11</v>
      </c>
      <c r="K80" s="27">
        <f t="shared" si="40"/>
        <v>0.84615384615384615</v>
      </c>
      <c r="L80" s="26">
        <f>L81+L82</f>
        <v>16</v>
      </c>
      <c r="M80" s="27">
        <f t="shared" si="35"/>
        <v>0.4</v>
      </c>
      <c r="N80" s="26">
        <f>N81+N82</f>
        <v>14</v>
      </c>
      <c r="O80" s="63">
        <f t="shared" si="42"/>
        <v>0.875</v>
      </c>
      <c r="P80" s="26">
        <f>P81+P82</f>
        <v>2</v>
      </c>
      <c r="Q80" s="27">
        <f t="shared" si="43"/>
        <v>0.125</v>
      </c>
      <c r="R80" s="26">
        <f>R81+R82</f>
        <v>0</v>
      </c>
      <c r="S80" s="37">
        <f t="shared" si="44"/>
        <v>0</v>
      </c>
      <c r="T80" s="26">
        <f>T81+T82</f>
        <v>0</v>
      </c>
      <c r="U80" s="27">
        <f t="shared" si="36"/>
        <v>0</v>
      </c>
      <c r="V80" s="26">
        <f>V81+V82</f>
        <v>1</v>
      </c>
      <c r="W80" s="27">
        <f t="shared" si="37"/>
        <v>2.5000000000000001E-2</v>
      </c>
      <c r="X80" s="26">
        <f>X81+X82</f>
        <v>1</v>
      </c>
      <c r="Y80" s="27">
        <f t="shared" si="38"/>
        <v>2.5000000000000001E-2</v>
      </c>
    </row>
    <row r="81" spans="1:25" s="3" customFormat="1" ht="27" customHeight="1" x14ac:dyDescent="0.25">
      <c r="A81" s="96"/>
      <c r="B81" s="89"/>
      <c r="C81" s="97"/>
      <c r="D81" s="42" t="s">
        <v>63</v>
      </c>
      <c r="E81" s="23">
        <v>7</v>
      </c>
      <c r="F81" s="23">
        <v>5</v>
      </c>
      <c r="G81" s="24">
        <f t="shared" si="39"/>
        <v>0.7142857142857143</v>
      </c>
      <c r="H81" s="23">
        <v>0</v>
      </c>
      <c r="I81" s="24">
        <f t="shared" si="41"/>
        <v>0</v>
      </c>
      <c r="J81" s="23">
        <v>5</v>
      </c>
      <c r="K81" s="24">
        <f t="shared" si="40"/>
        <v>1</v>
      </c>
      <c r="L81" s="23">
        <v>2</v>
      </c>
      <c r="M81" s="24">
        <f t="shared" si="35"/>
        <v>0.2857142857142857</v>
      </c>
      <c r="N81" s="23">
        <v>0</v>
      </c>
      <c r="O81" s="60">
        <f t="shared" si="42"/>
        <v>0</v>
      </c>
      <c r="P81" s="23">
        <v>2</v>
      </c>
      <c r="Q81" s="24">
        <f t="shared" si="43"/>
        <v>1</v>
      </c>
      <c r="R81" s="23">
        <v>0</v>
      </c>
      <c r="S81" s="39">
        <f t="shared" si="44"/>
        <v>0</v>
      </c>
      <c r="T81" s="23">
        <v>0</v>
      </c>
      <c r="U81" s="24">
        <f t="shared" si="36"/>
        <v>0</v>
      </c>
      <c r="V81" s="23">
        <v>0</v>
      </c>
      <c r="W81" s="24">
        <f t="shared" si="37"/>
        <v>0</v>
      </c>
      <c r="X81" s="23">
        <v>0</v>
      </c>
      <c r="Y81" s="24">
        <f t="shared" si="38"/>
        <v>0</v>
      </c>
    </row>
    <row r="82" spans="1:25" ht="30.75" customHeight="1" x14ac:dyDescent="0.25">
      <c r="A82" s="96"/>
      <c r="B82" s="89"/>
      <c r="C82" s="97"/>
      <c r="D82" s="42" t="s">
        <v>44</v>
      </c>
      <c r="E82" s="23">
        <v>33</v>
      </c>
      <c r="F82" s="23">
        <v>8</v>
      </c>
      <c r="G82" s="24">
        <f t="shared" si="39"/>
        <v>0.24242424242424243</v>
      </c>
      <c r="H82" s="23">
        <v>2</v>
      </c>
      <c r="I82" s="24">
        <f t="shared" si="41"/>
        <v>0.25</v>
      </c>
      <c r="J82" s="23">
        <v>6</v>
      </c>
      <c r="K82" s="24">
        <f t="shared" si="40"/>
        <v>0.75</v>
      </c>
      <c r="L82" s="23">
        <v>14</v>
      </c>
      <c r="M82" s="24">
        <f t="shared" si="35"/>
        <v>0.42424242424242425</v>
      </c>
      <c r="N82" s="23">
        <v>14</v>
      </c>
      <c r="O82" s="60">
        <f t="shared" si="42"/>
        <v>1</v>
      </c>
      <c r="P82" s="23">
        <v>0</v>
      </c>
      <c r="Q82" s="24">
        <f t="shared" si="43"/>
        <v>0</v>
      </c>
      <c r="R82" s="23">
        <v>0</v>
      </c>
      <c r="S82" s="39">
        <f t="shared" si="44"/>
        <v>0</v>
      </c>
      <c r="T82" s="23">
        <v>0</v>
      </c>
      <c r="U82" s="24">
        <f t="shared" si="36"/>
        <v>0</v>
      </c>
      <c r="V82" s="23">
        <v>1</v>
      </c>
      <c r="W82" s="24">
        <f t="shared" si="37"/>
        <v>3.0303030303030304E-2</v>
      </c>
      <c r="X82" s="23">
        <v>1</v>
      </c>
      <c r="Y82" s="24">
        <f t="shared" si="38"/>
        <v>3.0303030303030304E-2</v>
      </c>
    </row>
    <row r="83" spans="1:25" ht="30" customHeight="1" x14ac:dyDescent="0.25">
      <c r="A83" s="96"/>
      <c r="B83" s="89"/>
      <c r="C83" s="94" t="s">
        <v>18</v>
      </c>
      <c r="D83" s="41" t="s">
        <v>66</v>
      </c>
      <c r="E83" s="26">
        <f>E84+E85</f>
        <v>46</v>
      </c>
      <c r="F83" s="26">
        <f>F84+F85</f>
        <v>43</v>
      </c>
      <c r="G83" s="27">
        <f t="shared" si="39"/>
        <v>0.93478260869565222</v>
      </c>
      <c r="H83" s="26">
        <f>H84+H85</f>
        <v>20</v>
      </c>
      <c r="I83" s="27">
        <f t="shared" si="41"/>
        <v>0.46511627906976744</v>
      </c>
      <c r="J83" s="26">
        <f>J84+J85</f>
        <v>23</v>
      </c>
      <c r="K83" s="27">
        <f t="shared" si="40"/>
        <v>0.53488372093023251</v>
      </c>
      <c r="L83" s="26">
        <f>L84+L85</f>
        <v>5</v>
      </c>
      <c r="M83" s="27">
        <f t="shared" si="35"/>
        <v>0.10869565217391304</v>
      </c>
      <c r="N83" s="26">
        <f>N84+N85</f>
        <v>0</v>
      </c>
      <c r="O83" s="60">
        <f t="shared" si="42"/>
        <v>0</v>
      </c>
      <c r="P83" s="26">
        <f>P84+P85</f>
        <v>5</v>
      </c>
      <c r="Q83" s="27">
        <f t="shared" si="43"/>
        <v>1</v>
      </c>
      <c r="R83" s="26">
        <f>R84+R85</f>
        <v>0</v>
      </c>
      <c r="S83" s="37">
        <f t="shared" si="44"/>
        <v>0</v>
      </c>
      <c r="T83" s="26">
        <f>T84+T85</f>
        <v>0</v>
      </c>
      <c r="U83" s="27">
        <f t="shared" si="36"/>
        <v>0</v>
      </c>
      <c r="V83" s="26">
        <f>V84+V85</f>
        <v>0</v>
      </c>
      <c r="W83" s="27">
        <f t="shared" si="37"/>
        <v>0</v>
      </c>
      <c r="X83" s="26">
        <f>X84+X85</f>
        <v>0</v>
      </c>
      <c r="Y83" s="27">
        <f t="shared" si="38"/>
        <v>0</v>
      </c>
    </row>
    <row r="84" spans="1:25" s="3" customFormat="1" ht="30.75" customHeight="1" x14ac:dyDescent="0.25">
      <c r="A84" s="96"/>
      <c r="B84" s="89"/>
      <c r="C84" s="94"/>
      <c r="D84" s="42" t="s">
        <v>63</v>
      </c>
      <c r="E84" s="23">
        <v>36</v>
      </c>
      <c r="F84" s="23">
        <v>33</v>
      </c>
      <c r="G84" s="24">
        <f t="shared" si="39"/>
        <v>0.91666666666666663</v>
      </c>
      <c r="H84" s="23">
        <v>14</v>
      </c>
      <c r="I84" s="24">
        <f t="shared" si="41"/>
        <v>0.42424242424242425</v>
      </c>
      <c r="J84" s="23">
        <v>19</v>
      </c>
      <c r="K84" s="24">
        <f t="shared" si="40"/>
        <v>0.5757575757575758</v>
      </c>
      <c r="L84" s="23">
        <v>5</v>
      </c>
      <c r="M84" s="24">
        <f t="shared" si="35"/>
        <v>0.1388888888888889</v>
      </c>
      <c r="N84" s="23">
        <v>0</v>
      </c>
      <c r="O84" s="60">
        <f t="shared" si="42"/>
        <v>0</v>
      </c>
      <c r="P84" s="23">
        <v>5</v>
      </c>
      <c r="Q84" s="24">
        <f t="shared" si="43"/>
        <v>1</v>
      </c>
      <c r="R84" s="23">
        <v>0</v>
      </c>
      <c r="S84" s="39">
        <f t="shared" si="44"/>
        <v>0</v>
      </c>
      <c r="T84" s="23">
        <v>0</v>
      </c>
      <c r="U84" s="24">
        <f t="shared" si="36"/>
        <v>0</v>
      </c>
      <c r="V84" s="23">
        <v>0</v>
      </c>
      <c r="W84" s="24">
        <f t="shared" si="37"/>
        <v>0</v>
      </c>
      <c r="X84" s="23">
        <v>0</v>
      </c>
      <c r="Y84" s="24">
        <f t="shared" si="38"/>
        <v>0</v>
      </c>
    </row>
    <row r="85" spans="1:25" s="4" customFormat="1" ht="32.25" customHeight="1" x14ac:dyDescent="0.25">
      <c r="A85" s="96"/>
      <c r="B85" s="89"/>
      <c r="C85" s="94"/>
      <c r="D85" s="42" t="s">
        <v>64</v>
      </c>
      <c r="E85" s="23">
        <v>10</v>
      </c>
      <c r="F85" s="23">
        <v>10</v>
      </c>
      <c r="G85" s="24">
        <f t="shared" si="39"/>
        <v>1</v>
      </c>
      <c r="H85" s="23">
        <v>6</v>
      </c>
      <c r="I85" s="24">
        <f t="shared" si="41"/>
        <v>0.6</v>
      </c>
      <c r="J85" s="23">
        <v>4</v>
      </c>
      <c r="K85" s="24">
        <f t="shared" si="40"/>
        <v>0.4</v>
      </c>
      <c r="L85" s="23">
        <v>0</v>
      </c>
      <c r="M85" s="24">
        <f t="shared" si="35"/>
        <v>0</v>
      </c>
      <c r="N85" s="23">
        <v>0</v>
      </c>
      <c r="O85" s="60">
        <v>0</v>
      </c>
      <c r="P85" s="23">
        <v>0</v>
      </c>
      <c r="Q85" s="24">
        <v>0</v>
      </c>
      <c r="R85" s="23">
        <v>0</v>
      </c>
      <c r="S85" s="39">
        <v>0</v>
      </c>
      <c r="T85" s="23">
        <v>0</v>
      </c>
      <c r="U85" s="24">
        <f t="shared" si="36"/>
        <v>0</v>
      </c>
      <c r="V85" s="23">
        <v>0</v>
      </c>
      <c r="W85" s="24">
        <f t="shared" si="37"/>
        <v>0</v>
      </c>
      <c r="X85" s="23">
        <v>0</v>
      </c>
      <c r="Y85" s="24">
        <f t="shared" si="38"/>
        <v>0</v>
      </c>
    </row>
    <row r="86" spans="1:25" ht="33.75" customHeight="1" x14ac:dyDescent="0.25">
      <c r="A86" s="96"/>
      <c r="B86" s="89"/>
      <c r="C86" s="94" t="s">
        <v>42</v>
      </c>
      <c r="D86" s="41" t="s">
        <v>66</v>
      </c>
      <c r="E86" s="26">
        <f>E87+E88</f>
        <v>43</v>
      </c>
      <c r="F86" s="26">
        <f>F87+F88</f>
        <v>28</v>
      </c>
      <c r="G86" s="27">
        <f t="shared" si="39"/>
        <v>0.65116279069767447</v>
      </c>
      <c r="H86" s="26">
        <f>H87+H88</f>
        <v>19</v>
      </c>
      <c r="I86" s="27">
        <f t="shared" si="41"/>
        <v>0.6785714285714286</v>
      </c>
      <c r="J86" s="26">
        <f>J87+J88</f>
        <v>9</v>
      </c>
      <c r="K86" s="27">
        <f t="shared" si="40"/>
        <v>0.32142857142857145</v>
      </c>
      <c r="L86" s="26">
        <f>L87+L88</f>
        <v>10</v>
      </c>
      <c r="M86" s="27">
        <f t="shared" ref="M86:M115" si="45">L86/E86</f>
        <v>0.23255813953488372</v>
      </c>
      <c r="N86" s="26">
        <f>N87+N88</f>
        <v>0</v>
      </c>
      <c r="O86" s="60">
        <f t="shared" si="42"/>
        <v>0</v>
      </c>
      <c r="P86" s="26">
        <f>P87+P88</f>
        <v>10</v>
      </c>
      <c r="Q86" s="27">
        <f t="shared" si="43"/>
        <v>1</v>
      </c>
      <c r="R86" s="26">
        <f>R87+R88</f>
        <v>0</v>
      </c>
      <c r="S86" s="37">
        <f t="shared" si="44"/>
        <v>0</v>
      </c>
      <c r="T86" s="26">
        <f>T87+T88</f>
        <v>1</v>
      </c>
      <c r="U86" s="27">
        <f t="shared" ref="U86:U115" si="46">T86/E86</f>
        <v>2.3255813953488372E-2</v>
      </c>
      <c r="V86" s="26">
        <f>V87+V88</f>
        <v>2</v>
      </c>
      <c r="W86" s="27">
        <f t="shared" ref="W86:W115" si="47">V86/E86</f>
        <v>4.6511627906976744E-2</v>
      </c>
      <c r="X86" s="26">
        <f>X87+X88</f>
        <v>0</v>
      </c>
      <c r="Y86" s="27">
        <f t="shared" ref="Y86:Y115" si="48">X86/E86</f>
        <v>0</v>
      </c>
    </row>
    <row r="87" spans="1:25" s="3" customFormat="1" ht="39" customHeight="1" x14ac:dyDescent="0.25">
      <c r="A87" s="96"/>
      <c r="B87" s="89"/>
      <c r="C87" s="94"/>
      <c r="D87" s="42" t="s">
        <v>63</v>
      </c>
      <c r="E87" s="23">
        <v>37</v>
      </c>
      <c r="F87" s="23">
        <v>24</v>
      </c>
      <c r="G87" s="24">
        <f t="shared" si="39"/>
        <v>0.64864864864864868</v>
      </c>
      <c r="H87" s="23">
        <v>16</v>
      </c>
      <c r="I87" s="24">
        <f t="shared" si="41"/>
        <v>0.66666666666666663</v>
      </c>
      <c r="J87" s="23">
        <v>8</v>
      </c>
      <c r="K87" s="24">
        <f t="shared" si="40"/>
        <v>0.33333333333333331</v>
      </c>
      <c r="L87" s="23">
        <v>10</v>
      </c>
      <c r="M87" s="24">
        <f t="shared" si="45"/>
        <v>0.27027027027027029</v>
      </c>
      <c r="N87" s="23">
        <v>0</v>
      </c>
      <c r="O87" s="60">
        <f t="shared" si="42"/>
        <v>0</v>
      </c>
      <c r="P87" s="23">
        <v>10</v>
      </c>
      <c r="Q87" s="24">
        <f t="shared" si="43"/>
        <v>1</v>
      </c>
      <c r="R87" s="23">
        <v>0</v>
      </c>
      <c r="S87" s="39">
        <f t="shared" si="44"/>
        <v>0</v>
      </c>
      <c r="T87" s="23">
        <v>0</v>
      </c>
      <c r="U87" s="24">
        <f t="shared" si="46"/>
        <v>0</v>
      </c>
      <c r="V87" s="23">
        <v>2</v>
      </c>
      <c r="W87" s="24">
        <f t="shared" si="47"/>
        <v>5.4054054054054057E-2</v>
      </c>
      <c r="X87" s="23">
        <v>0</v>
      </c>
      <c r="Y87" s="24">
        <f t="shared" si="48"/>
        <v>0</v>
      </c>
    </row>
    <row r="88" spans="1:25" s="4" customFormat="1" ht="42" customHeight="1" x14ac:dyDescent="0.25">
      <c r="A88" s="96"/>
      <c r="B88" s="89"/>
      <c r="C88" s="94"/>
      <c r="D88" s="42" t="s">
        <v>64</v>
      </c>
      <c r="E88" s="23">
        <v>6</v>
      </c>
      <c r="F88" s="23">
        <v>4</v>
      </c>
      <c r="G88" s="24">
        <f t="shared" si="39"/>
        <v>0.66666666666666663</v>
      </c>
      <c r="H88" s="23">
        <v>3</v>
      </c>
      <c r="I88" s="24">
        <f t="shared" si="41"/>
        <v>0.75</v>
      </c>
      <c r="J88" s="23">
        <v>1</v>
      </c>
      <c r="K88" s="24">
        <f t="shared" si="40"/>
        <v>0.25</v>
      </c>
      <c r="L88" s="23">
        <v>0</v>
      </c>
      <c r="M88" s="24">
        <f t="shared" si="45"/>
        <v>0</v>
      </c>
      <c r="N88" s="23">
        <v>0</v>
      </c>
      <c r="O88" s="60">
        <v>0</v>
      </c>
      <c r="P88" s="23">
        <v>0</v>
      </c>
      <c r="Q88" s="24">
        <v>0</v>
      </c>
      <c r="R88" s="23">
        <v>0</v>
      </c>
      <c r="S88" s="39">
        <v>0</v>
      </c>
      <c r="T88" s="23">
        <v>1</v>
      </c>
      <c r="U88" s="24">
        <f t="shared" si="46"/>
        <v>0.16666666666666666</v>
      </c>
      <c r="V88" s="23">
        <v>0</v>
      </c>
      <c r="W88" s="24">
        <f t="shared" si="47"/>
        <v>0</v>
      </c>
      <c r="X88" s="23">
        <v>0</v>
      </c>
      <c r="Y88" s="24">
        <f t="shared" si="48"/>
        <v>0</v>
      </c>
    </row>
    <row r="89" spans="1:25" s="4" customFormat="1" ht="42" customHeight="1" x14ac:dyDescent="0.25">
      <c r="A89" s="96"/>
      <c r="B89" s="89"/>
      <c r="C89" s="70" t="s">
        <v>19</v>
      </c>
      <c r="D89" s="42" t="s">
        <v>83</v>
      </c>
      <c r="E89" s="23">
        <v>12</v>
      </c>
      <c r="F89" s="23">
        <v>12</v>
      </c>
      <c r="G89" s="24">
        <f t="shared" si="39"/>
        <v>1</v>
      </c>
      <c r="H89" s="23">
        <v>7</v>
      </c>
      <c r="I89" s="24">
        <f t="shared" si="41"/>
        <v>0.58333333333333337</v>
      </c>
      <c r="J89" s="23">
        <v>5</v>
      </c>
      <c r="K89" s="24">
        <f t="shared" si="40"/>
        <v>0.41666666666666669</v>
      </c>
      <c r="L89" s="23">
        <v>0</v>
      </c>
      <c r="M89" s="24">
        <f t="shared" si="45"/>
        <v>0</v>
      </c>
      <c r="N89" s="23">
        <v>0</v>
      </c>
      <c r="O89" s="60">
        <v>0</v>
      </c>
      <c r="P89" s="23">
        <v>0</v>
      </c>
      <c r="Q89" s="24">
        <v>0</v>
      </c>
      <c r="R89" s="23">
        <v>0</v>
      </c>
      <c r="S89" s="39">
        <v>0</v>
      </c>
      <c r="T89" s="23">
        <v>0</v>
      </c>
      <c r="U89" s="24">
        <f t="shared" si="46"/>
        <v>0</v>
      </c>
      <c r="V89" s="23">
        <v>0</v>
      </c>
      <c r="W89" s="24">
        <f t="shared" si="47"/>
        <v>0</v>
      </c>
      <c r="X89" s="23">
        <v>0</v>
      </c>
      <c r="Y89" s="24">
        <f t="shared" si="48"/>
        <v>0</v>
      </c>
    </row>
    <row r="90" spans="1:25" s="3" customFormat="1" ht="30" x14ac:dyDescent="0.25">
      <c r="A90" s="96"/>
      <c r="B90" s="89"/>
      <c r="C90" s="70" t="s">
        <v>73</v>
      </c>
      <c r="D90" s="42" t="s">
        <v>83</v>
      </c>
      <c r="E90" s="23">
        <v>18</v>
      </c>
      <c r="F90" s="23">
        <v>13</v>
      </c>
      <c r="G90" s="24">
        <f t="shared" si="39"/>
        <v>0.72222222222222221</v>
      </c>
      <c r="H90" s="23">
        <v>5</v>
      </c>
      <c r="I90" s="24">
        <f t="shared" si="41"/>
        <v>0.38461538461538464</v>
      </c>
      <c r="J90" s="23">
        <v>8</v>
      </c>
      <c r="K90" s="24">
        <f t="shared" si="40"/>
        <v>0.61538461538461542</v>
      </c>
      <c r="L90" s="23">
        <v>7</v>
      </c>
      <c r="M90" s="24">
        <f t="shared" si="45"/>
        <v>0.3888888888888889</v>
      </c>
      <c r="N90" s="23">
        <v>0</v>
      </c>
      <c r="O90" s="60">
        <f t="shared" si="42"/>
        <v>0</v>
      </c>
      <c r="P90" s="23">
        <v>7</v>
      </c>
      <c r="Q90" s="24">
        <f t="shared" si="43"/>
        <v>1</v>
      </c>
      <c r="R90" s="23">
        <v>0</v>
      </c>
      <c r="S90" s="39">
        <f t="shared" si="44"/>
        <v>0</v>
      </c>
      <c r="T90" s="23">
        <v>0</v>
      </c>
      <c r="U90" s="24">
        <f t="shared" si="46"/>
        <v>0</v>
      </c>
      <c r="V90" s="23">
        <v>0</v>
      </c>
      <c r="W90" s="24">
        <f t="shared" si="47"/>
        <v>0</v>
      </c>
      <c r="X90" s="23">
        <v>0</v>
      </c>
      <c r="Y90" s="24">
        <f t="shared" si="48"/>
        <v>0</v>
      </c>
    </row>
    <row r="91" spans="1:25" ht="30" x14ac:dyDescent="0.25">
      <c r="A91" s="96"/>
      <c r="B91" s="89"/>
      <c r="C91" s="69" t="s">
        <v>40</v>
      </c>
      <c r="D91" s="42" t="s">
        <v>84</v>
      </c>
      <c r="E91" s="23">
        <v>6</v>
      </c>
      <c r="F91" s="23">
        <v>6</v>
      </c>
      <c r="G91" s="24">
        <f t="shared" si="39"/>
        <v>1</v>
      </c>
      <c r="H91" s="23">
        <v>3</v>
      </c>
      <c r="I91" s="24">
        <f t="shared" si="41"/>
        <v>0.5</v>
      </c>
      <c r="J91" s="23">
        <v>3</v>
      </c>
      <c r="K91" s="24">
        <f t="shared" si="40"/>
        <v>0.5</v>
      </c>
      <c r="L91" s="23">
        <v>0</v>
      </c>
      <c r="M91" s="24">
        <f t="shared" si="45"/>
        <v>0</v>
      </c>
      <c r="N91" s="23">
        <v>0</v>
      </c>
      <c r="O91" s="60">
        <v>0</v>
      </c>
      <c r="P91" s="23">
        <v>0</v>
      </c>
      <c r="Q91" s="24">
        <v>0</v>
      </c>
      <c r="R91" s="23">
        <v>0</v>
      </c>
      <c r="S91" s="39">
        <v>0</v>
      </c>
      <c r="T91" s="23">
        <v>0</v>
      </c>
      <c r="U91" s="24">
        <f t="shared" si="46"/>
        <v>0</v>
      </c>
      <c r="V91" s="23">
        <v>0</v>
      </c>
      <c r="W91" s="24">
        <f t="shared" si="47"/>
        <v>0</v>
      </c>
      <c r="X91" s="23">
        <v>0</v>
      </c>
      <c r="Y91" s="24">
        <f t="shared" si="48"/>
        <v>0</v>
      </c>
    </row>
    <row r="92" spans="1:25" ht="30" x14ac:dyDescent="0.25">
      <c r="A92" s="96"/>
      <c r="B92" s="89"/>
      <c r="C92" s="69" t="s">
        <v>41</v>
      </c>
      <c r="D92" s="42" t="s">
        <v>84</v>
      </c>
      <c r="E92" s="23">
        <v>9</v>
      </c>
      <c r="F92" s="23">
        <v>9</v>
      </c>
      <c r="G92" s="24">
        <f t="shared" si="39"/>
        <v>1</v>
      </c>
      <c r="H92" s="23">
        <v>5</v>
      </c>
      <c r="I92" s="24">
        <f t="shared" si="41"/>
        <v>0.55555555555555558</v>
      </c>
      <c r="J92" s="23">
        <v>4</v>
      </c>
      <c r="K92" s="24">
        <f t="shared" si="40"/>
        <v>0.44444444444444442</v>
      </c>
      <c r="L92" s="23">
        <v>0</v>
      </c>
      <c r="M92" s="24">
        <f t="shared" si="45"/>
        <v>0</v>
      </c>
      <c r="N92" s="23">
        <v>0</v>
      </c>
      <c r="O92" s="60">
        <v>0</v>
      </c>
      <c r="P92" s="23">
        <v>0</v>
      </c>
      <c r="Q92" s="24">
        <v>0</v>
      </c>
      <c r="R92" s="23">
        <v>0</v>
      </c>
      <c r="S92" s="39">
        <v>0</v>
      </c>
      <c r="T92" s="23">
        <v>0</v>
      </c>
      <c r="U92" s="24">
        <f t="shared" si="46"/>
        <v>0</v>
      </c>
      <c r="V92" s="23">
        <v>0</v>
      </c>
      <c r="W92" s="24">
        <f t="shared" si="47"/>
        <v>0</v>
      </c>
      <c r="X92" s="23">
        <v>0</v>
      </c>
      <c r="Y92" s="24">
        <f t="shared" si="48"/>
        <v>0</v>
      </c>
    </row>
    <row r="93" spans="1:25" ht="31.5" x14ac:dyDescent="0.25">
      <c r="A93" s="96"/>
      <c r="B93" s="89"/>
      <c r="C93" s="69" t="s">
        <v>158</v>
      </c>
      <c r="D93" s="42" t="s">
        <v>85</v>
      </c>
      <c r="E93" s="23">
        <v>58</v>
      </c>
      <c r="F93" s="23">
        <v>51</v>
      </c>
      <c r="G93" s="24">
        <f t="shared" si="39"/>
        <v>0.87931034482758619</v>
      </c>
      <c r="H93" s="23">
        <v>24</v>
      </c>
      <c r="I93" s="24">
        <f t="shared" si="41"/>
        <v>0.47058823529411764</v>
      </c>
      <c r="J93" s="23">
        <v>27</v>
      </c>
      <c r="K93" s="24">
        <f t="shared" si="40"/>
        <v>0.52941176470588236</v>
      </c>
      <c r="L93" s="23">
        <v>2</v>
      </c>
      <c r="M93" s="24">
        <f t="shared" si="45"/>
        <v>3.4482758620689655E-2</v>
      </c>
      <c r="N93" s="23">
        <v>0</v>
      </c>
      <c r="O93" s="60">
        <f t="shared" si="42"/>
        <v>0</v>
      </c>
      <c r="P93" s="23">
        <v>0</v>
      </c>
      <c r="Q93" s="24">
        <f t="shared" si="43"/>
        <v>0</v>
      </c>
      <c r="R93" s="23">
        <v>2</v>
      </c>
      <c r="S93" s="39">
        <f t="shared" si="44"/>
        <v>1</v>
      </c>
      <c r="T93" s="23">
        <v>1</v>
      </c>
      <c r="U93" s="24">
        <f t="shared" si="46"/>
        <v>1.7241379310344827E-2</v>
      </c>
      <c r="V93" s="23">
        <v>3</v>
      </c>
      <c r="W93" s="24">
        <f t="shared" si="47"/>
        <v>5.1724137931034482E-2</v>
      </c>
      <c r="X93" s="23">
        <v>0</v>
      </c>
      <c r="Y93" s="24">
        <f t="shared" si="48"/>
        <v>0</v>
      </c>
    </row>
    <row r="94" spans="1:25" ht="30" x14ac:dyDescent="0.25">
      <c r="A94" s="96"/>
      <c r="B94" s="89"/>
      <c r="C94" s="69" t="s">
        <v>43</v>
      </c>
      <c r="D94" s="22" t="s">
        <v>85</v>
      </c>
      <c r="E94" s="23">
        <v>75</v>
      </c>
      <c r="F94" s="23">
        <v>67</v>
      </c>
      <c r="G94" s="24">
        <f t="shared" si="39"/>
        <v>0.89333333333333331</v>
      </c>
      <c r="H94" s="23">
        <v>17</v>
      </c>
      <c r="I94" s="24">
        <f t="shared" si="41"/>
        <v>0.2537313432835821</v>
      </c>
      <c r="J94" s="23">
        <v>50</v>
      </c>
      <c r="K94" s="24">
        <f t="shared" si="40"/>
        <v>0.74626865671641796</v>
      </c>
      <c r="L94" s="23">
        <v>0</v>
      </c>
      <c r="M94" s="24">
        <f t="shared" si="45"/>
        <v>0</v>
      </c>
      <c r="N94" s="23">
        <v>0</v>
      </c>
      <c r="O94" s="60">
        <v>0</v>
      </c>
      <c r="P94" s="23">
        <v>0</v>
      </c>
      <c r="Q94" s="24">
        <v>0</v>
      </c>
      <c r="R94" s="23">
        <v>0</v>
      </c>
      <c r="S94" s="39">
        <v>0</v>
      </c>
      <c r="T94" s="23">
        <v>1</v>
      </c>
      <c r="U94" s="24">
        <f t="shared" si="46"/>
        <v>1.3333333333333334E-2</v>
      </c>
      <c r="V94" s="23">
        <v>2</v>
      </c>
      <c r="W94" s="24">
        <f t="shared" si="47"/>
        <v>2.6666666666666668E-2</v>
      </c>
      <c r="X94" s="23">
        <v>0</v>
      </c>
      <c r="Y94" s="24">
        <f t="shared" si="48"/>
        <v>0</v>
      </c>
    </row>
    <row r="95" spans="1:25" ht="40.5" customHeight="1" x14ac:dyDescent="0.25">
      <c r="A95" s="96"/>
      <c r="B95" s="89"/>
      <c r="C95" s="69" t="s">
        <v>45</v>
      </c>
      <c r="D95" s="58" t="s">
        <v>44</v>
      </c>
      <c r="E95" s="23">
        <v>36</v>
      </c>
      <c r="F95" s="23">
        <v>20</v>
      </c>
      <c r="G95" s="24">
        <f t="shared" si="39"/>
        <v>0.55555555555555558</v>
      </c>
      <c r="H95" s="23">
        <v>10</v>
      </c>
      <c r="I95" s="24">
        <f t="shared" si="41"/>
        <v>0.5</v>
      </c>
      <c r="J95" s="23">
        <v>10</v>
      </c>
      <c r="K95" s="24">
        <f t="shared" si="40"/>
        <v>0.5</v>
      </c>
      <c r="L95" s="23">
        <v>6</v>
      </c>
      <c r="M95" s="24">
        <f t="shared" si="45"/>
        <v>0.16666666666666666</v>
      </c>
      <c r="N95" s="23">
        <v>6</v>
      </c>
      <c r="O95" s="60">
        <f t="shared" si="42"/>
        <v>1</v>
      </c>
      <c r="P95" s="23">
        <v>0</v>
      </c>
      <c r="Q95" s="24">
        <f t="shared" si="43"/>
        <v>0</v>
      </c>
      <c r="R95" s="23">
        <v>0</v>
      </c>
      <c r="S95" s="39">
        <f t="shared" si="44"/>
        <v>0</v>
      </c>
      <c r="T95" s="23">
        <v>0</v>
      </c>
      <c r="U95" s="24">
        <f t="shared" si="46"/>
        <v>0</v>
      </c>
      <c r="V95" s="23">
        <v>0</v>
      </c>
      <c r="W95" s="24">
        <f t="shared" si="47"/>
        <v>0</v>
      </c>
      <c r="X95" s="23">
        <v>2</v>
      </c>
      <c r="Y95" s="24">
        <f t="shared" si="48"/>
        <v>5.5555555555555552E-2</v>
      </c>
    </row>
    <row r="96" spans="1:25" ht="63" customHeight="1" x14ac:dyDescent="0.25">
      <c r="A96" s="96"/>
      <c r="B96" s="89"/>
      <c r="C96" s="69" t="s">
        <v>46</v>
      </c>
      <c r="D96" s="58" t="s">
        <v>44</v>
      </c>
      <c r="E96" s="23">
        <v>35</v>
      </c>
      <c r="F96" s="23">
        <v>12</v>
      </c>
      <c r="G96" s="24">
        <f t="shared" si="39"/>
        <v>0.34285714285714286</v>
      </c>
      <c r="H96" s="23">
        <v>5</v>
      </c>
      <c r="I96" s="24">
        <f t="shared" si="41"/>
        <v>0.41666666666666669</v>
      </c>
      <c r="J96" s="23">
        <v>7</v>
      </c>
      <c r="K96" s="24">
        <f t="shared" si="40"/>
        <v>0.58333333333333337</v>
      </c>
      <c r="L96" s="23">
        <v>18</v>
      </c>
      <c r="M96" s="24">
        <f t="shared" si="45"/>
        <v>0.51428571428571423</v>
      </c>
      <c r="N96" s="23">
        <v>18</v>
      </c>
      <c r="O96" s="60">
        <f t="shared" si="42"/>
        <v>1</v>
      </c>
      <c r="P96" s="23">
        <v>0</v>
      </c>
      <c r="Q96" s="24">
        <f t="shared" si="43"/>
        <v>0</v>
      </c>
      <c r="R96" s="23">
        <v>0</v>
      </c>
      <c r="S96" s="39">
        <f t="shared" si="44"/>
        <v>0</v>
      </c>
      <c r="T96" s="23">
        <v>0</v>
      </c>
      <c r="U96" s="24">
        <f t="shared" si="46"/>
        <v>0</v>
      </c>
      <c r="V96" s="23">
        <v>2</v>
      </c>
      <c r="W96" s="24">
        <f t="shared" si="47"/>
        <v>5.7142857142857141E-2</v>
      </c>
      <c r="X96" s="23">
        <v>1</v>
      </c>
      <c r="Y96" s="24">
        <f t="shared" si="48"/>
        <v>2.8571428571428571E-2</v>
      </c>
    </row>
    <row r="97" spans="1:60" ht="63" customHeight="1" x14ac:dyDescent="0.25">
      <c r="A97" s="96"/>
      <c r="B97" s="89"/>
      <c r="C97" s="69" t="s">
        <v>47</v>
      </c>
      <c r="D97" s="58" t="s">
        <v>44</v>
      </c>
      <c r="E97" s="23">
        <v>65</v>
      </c>
      <c r="F97" s="23">
        <v>33</v>
      </c>
      <c r="G97" s="24">
        <f t="shared" si="39"/>
        <v>0.50769230769230766</v>
      </c>
      <c r="H97" s="23">
        <v>17</v>
      </c>
      <c r="I97" s="24">
        <f t="shared" si="41"/>
        <v>0.51515151515151514</v>
      </c>
      <c r="J97" s="23">
        <v>16</v>
      </c>
      <c r="K97" s="24">
        <f t="shared" si="40"/>
        <v>0.48484848484848486</v>
      </c>
      <c r="L97" s="23">
        <v>32</v>
      </c>
      <c r="M97" s="24">
        <f t="shared" si="45"/>
        <v>0.49230769230769234</v>
      </c>
      <c r="N97" s="23">
        <v>32</v>
      </c>
      <c r="O97" s="60">
        <f t="shared" si="42"/>
        <v>1</v>
      </c>
      <c r="P97" s="23">
        <v>0</v>
      </c>
      <c r="Q97" s="24">
        <f t="shared" si="43"/>
        <v>0</v>
      </c>
      <c r="R97" s="23">
        <v>0</v>
      </c>
      <c r="S97" s="39">
        <f t="shared" si="44"/>
        <v>0</v>
      </c>
      <c r="T97" s="23">
        <v>0</v>
      </c>
      <c r="U97" s="24">
        <f t="shared" si="46"/>
        <v>0</v>
      </c>
      <c r="V97" s="23">
        <v>1</v>
      </c>
      <c r="W97" s="24">
        <f t="shared" si="47"/>
        <v>1.5384615384615385E-2</v>
      </c>
      <c r="X97" s="23">
        <v>0</v>
      </c>
      <c r="Y97" s="24">
        <f t="shared" si="48"/>
        <v>0</v>
      </c>
    </row>
    <row r="98" spans="1:60" ht="39" customHeight="1" x14ac:dyDescent="0.25">
      <c r="A98" s="96"/>
      <c r="B98" s="89"/>
      <c r="C98" s="69" t="s">
        <v>48</v>
      </c>
      <c r="D98" s="58" t="s">
        <v>44</v>
      </c>
      <c r="E98" s="23">
        <v>17</v>
      </c>
      <c r="F98" s="23">
        <v>3</v>
      </c>
      <c r="G98" s="24">
        <f t="shared" si="39"/>
        <v>0.17647058823529413</v>
      </c>
      <c r="H98" s="23">
        <v>2</v>
      </c>
      <c r="I98" s="24">
        <f t="shared" si="41"/>
        <v>0.66666666666666663</v>
      </c>
      <c r="J98" s="23">
        <v>1</v>
      </c>
      <c r="K98" s="24">
        <f t="shared" si="40"/>
        <v>0.33333333333333331</v>
      </c>
      <c r="L98" s="23">
        <v>10</v>
      </c>
      <c r="M98" s="24">
        <f t="shared" si="45"/>
        <v>0.58823529411764708</v>
      </c>
      <c r="N98" s="23">
        <v>10</v>
      </c>
      <c r="O98" s="60">
        <f t="shared" si="42"/>
        <v>1</v>
      </c>
      <c r="P98" s="23">
        <v>0</v>
      </c>
      <c r="Q98" s="24">
        <f t="shared" si="43"/>
        <v>0</v>
      </c>
      <c r="R98" s="23">
        <v>0</v>
      </c>
      <c r="S98" s="39">
        <f t="shared" si="44"/>
        <v>0</v>
      </c>
      <c r="T98" s="23">
        <v>0</v>
      </c>
      <c r="U98" s="24">
        <f t="shared" si="46"/>
        <v>0</v>
      </c>
      <c r="V98" s="23">
        <v>2</v>
      </c>
      <c r="W98" s="24">
        <f t="shared" si="47"/>
        <v>0.11764705882352941</v>
      </c>
      <c r="X98" s="23">
        <v>0</v>
      </c>
      <c r="Y98" s="24">
        <f t="shared" si="48"/>
        <v>0</v>
      </c>
    </row>
    <row r="99" spans="1:60" ht="31.5" x14ac:dyDescent="0.25">
      <c r="A99" s="96"/>
      <c r="B99" s="89"/>
      <c r="C99" s="69" t="s">
        <v>156</v>
      </c>
      <c r="D99" s="58" t="s">
        <v>44</v>
      </c>
      <c r="E99" s="23">
        <v>93</v>
      </c>
      <c r="F99" s="23">
        <v>33</v>
      </c>
      <c r="G99" s="24">
        <f t="shared" si="39"/>
        <v>0.35483870967741937</v>
      </c>
      <c r="H99" s="23">
        <v>16</v>
      </c>
      <c r="I99" s="24">
        <f t="shared" si="41"/>
        <v>0.48484848484848486</v>
      </c>
      <c r="J99" s="23">
        <v>17</v>
      </c>
      <c r="K99" s="24">
        <f t="shared" si="40"/>
        <v>0.51515151515151514</v>
      </c>
      <c r="L99" s="23">
        <v>34</v>
      </c>
      <c r="M99" s="24">
        <f t="shared" si="45"/>
        <v>0.36559139784946237</v>
      </c>
      <c r="N99" s="23">
        <v>34</v>
      </c>
      <c r="O99" s="60">
        <f t="shared" si="42"/>
        <v>1</v>
      </c>
      <c r="P99" s="23">
        <v>0</v>
      </c>
      <c r="Q99" s="24">
        <f t="shared" si="43"/>
        <v>0</v>
      </c>
      <c r="R99" s="23">
        <v>0</v>
      </c>
      <c r="S99" s="39">
        <f t="shared" si="44"/>
        <v>0</v>
      </c>
      <c r="T99" s="23">
        <v>0</v>
      </c>
      <c r="U99" s="24">
        <f t="shared" si="46"/>
        <v>0</v>
      </c>
      <c r="V99" s="23">
        <v>6</v>
      </c>
      <c r="W99" s="24">
        <f t="shared" si="47"/>
        <v>6.4516129032258063E-2</v>
      </c>
      <c r="X99" s="23">
        <v>3</v>
      </c>
      <c r="Y99" s="24">
        <f t="shared" si="48"/>
        <v>3.2258064516129031E-2</v>
      </c>
    </row>
    <row r="100" spans="1:60" ht="31.5" x14ac:dyDescent="0.25">
      <c r="A100" s="96"/>
      <c r="B100" s="89"/>
      <c r="C100" s="69" t="s">
        <v>157</v>
      </c>
      <c r="D100" s="58" t="s">
        <v>44</v>
      </c>
      <c r="E100" s="23">
        <v>29</v>
      </c>
      <c r="F100" s="23">
        <v>17</v>
      </c>
      <c r="G100" s="24">
        <f t="shared" si="39"/>
        <v>0.58620689655172409</v>
      </c>
      <c r="H100" s="23">
        <v>7</v>
      </c>
      <c r="I100" s="24">
        <f t="shared" si="41"/>
        <v>0.41176470588235292</v>
      </c>
      <c r="J100" s="23">
        <v>10</v>
      </c>
      <c r="K100" s="24">
        <f t="shared" si="40"/>
        <v>0.58823529411764708</v>
      </c>
      <c r="L100" s="23">
        <v>4</v>
      </c>
      <c r="M100" s="24">
        <f t="shared" si="45"/>
        <v>0.13793103448275862</v>
      </c>
      <c r="N100" s="23">
        <v>4</v>
      </c>
      <c r="O100" s="60">
        <f t="shared" si="42"/>
        <v>1</v>
      </c>
      <c r="P100" s="23">
        <v>0</v>
      </c>
      <c r="Q100" s="24">
        <f t="shared" si="43"/>
        <v>0</v>
      </c>
      <c r="R100" s="23">
        <v>0</v>
      </c>
      <c r="S100" s="39">
        <f t="shared" si="44"/>
        <v>0</v>
      </c>
      <c r="T100" s="23">
        <v>0</v>
      </c>
      <c r="U100" s="24">
        <f t="shared" si="46"/>
        <v>0</v>
      </c>
      <c r="V100" s="23">
        <v>3</v>
      </c>
      <c r="W100" s="24">
        <f t="shared" si="47"/>
        <v>0.10344827586206896</v>
      </c>
      <c r="X100" s="23">
        <v>1</v>
      </c>
      <c r="Y100" s="24">
        <f t="shared" si="48"/>
        <v>3.4482758620689655E-2</v>
      </c>
    </row>
    <row r="101" spans="1:60" ht="58.5" customHeight="1" x14ac:dyDescent="0.25">
      <c r="A101" s="96"/>
      <c r="B101" s="89"/>
      <c r="C101" s="99" t="s">
        <v>100</v>
      </c>
      <c r="D101" s="25" t="s">
        <v>114</v>
      </c>
      <c r="E101" s="38">
        <f>E102+E103+E104+E105</f>
        <v>988</v>
      </c>
      <c r="F101" s="38">
        <f>F102+F103+F104+F105</f>
        <v>700</v>
      </c>
      <c r="G101" s="37">
        <f t="shared" si="39"/>
        <v>0.708502024291498</v>
      </c>
      <c r="H101" s="38">
        <f>H102+H103+H104+H105</f>
        <v>338</v>
      </c>
      <c r="I101" s="37">
        <f t="shared" si="41"/>
        <v>0.48285714285714287</v>
      </c>
      <c r="J101" s="38">
        <f>J102+J103+J104+J105</f>
        <v>362</v>
      </c>
      <c r="K101" s="37">
        <f t="shared" si="40"/>
        <v>0.51714285714285713</v>
      </c>
      <c r="L101" s="38">
        <f>L102+L103+L104+L105</f>
        <v>200</v>
      </c>
      <c r="M101" s="37">
        <f t="shared" si="45"/>
        <v>0.20242914979757085</v>
      </c>
      <c r="N101" s="38">
        <f>N102+N103+N104+N105</f>
        <v>118</v>
      </c>
      <c r="O101" s="63">
        <f t="shared" si="42"/>
        <v>0.59</v>
      </c>
      <c r="P101" s="38">
        <f>P102+P103+P104+P105</f>
        <v>79</v>
      </c>
      <c r="Q101" s="27">
        <f t="shared" si="43"/>
        <v>0.39500000000000002</v>
      </c>
      <c r="R101" s="38">
        <f>R102+R103+R104+R105</f>
        <v>3</v>
      </c>
      <c r="S101" s="37">
        <f t="shared" si="44"/>
        <v>1.4999999999999999E-2</v>
      </c>
      <c r="T101" s="38">
        <f>T102+T103+T104+T105</f>
        <v>6</v>
      </c>
      <c r="U101" s="37">
        <f t="shared" si="46"/>
        <v>6.0728744939271256E-3</v>
      </c>
      <c r="V101" s="38">
        <f>V102+V103+V104+V105</f>
        <v>25</v>
      </c>
      <c r="W101" s="37">
        <f t="shared" si="47"/>
        <v>2.5303643724696356E-2</v>
      </c>
      <c r="X101" s="38">
        <f>X102+X103+X104+X105</f>
        <v>10</v>
      </c>
      <c r="Y101" s="37">
        <f t="shared" si="48"/>
        <v>1.0121457489878543E-2</v>
      </c>
    </row>
    <row r="102" spans="1:60" ht="38.25" customHeight="1" x14ac:dyDescent="0.25">
      <c r="A102" s="96"/>
      <c r="B102" s="89"/>
      <c r="C102" s="99"/>
      <c r="D102" s="22" t="s">
        <v>63</v>
      </c>
      <c r="E102" s="40">
        <f>E67+E70+E73+E76+E78+E81+E84+E87+E89+E90</f>
        <v>430</v>
      </c>
      <c r="F102" s="40">
        <f>F67+F70+F73+F76+F78+F81+F84+F87+F89+F90</f>
        <v>349</v>
      </c>
      <c r="G102" s="39">
        <f t="shared" si="39"/>
        <v>0.81162790697674414</v>
      </c>
      <c r="H102" s="40">
        <f>H67+H70+H73+H76+H78+H81+H84+H87+H89+H90</f>
        <v>176</v>
      </c>
      <c r="I102" s="39">
        <f t="shared" si="41"/>
        <v>0.50429799426934097</v>
      </c>
      <c r="J102" s="40">
        <f>J67+J70+J73+J76+J78+J81+J84+J87+J89+J90</f>
        <v>173</v>
      </c>
      <c r="K102" s="39">
        <f t="shared" si="40"/>
        <v>0.49570200573065903</v>
      </c>
      <c r="L102" s="40">
        <f>L67+L70+L73+L76+L78+L81+L84+L87+L89+L90</f>
        <v>79</v>
      </c>
      <c r="M102" s="39">
        <f t="shared" si="45"/>
        <v>0.18372093023255814</v>
      </c>
      <c r="N102" s="40">
        <f>N67+N70+N73+N76+N78+N81+N84+N87+N89+N90</f>
        <v>0</v>
      </c>
      <c r="O102" s="60">
        <f t="shared" si="42"/>
        <v>0</v>
      </c>
      <c r="P102" s="40">
        <f>P67+P70+P73+P76+P78+P81+P84+P87+P89+P90</f>
        <v>79</v>
      </c>
      <c r="Q102" s="24">
        <f t="shared" si="43"/>
        <v>1</v>
      </c>
      <c r="R102" s="40">
        <f>R67+R70+R73+R76+R78+R81+R84+R87+R89+R90</f>
        <v>0</v>
      </c>
      <c r="S102" s="39">
        <f t="shared" si="44"/>
        <v>0</v>
      </c>
      <c r="T102" s="40">
        <f>T67+T70+T73+T76+T78+T81+T84+T87+T89+T90</f>
        <v>3</v>
      </c>
      <c r="U102" s="39">
        <f t="shared" si="46"/>
        <v>6.9767441860465115E-3</v>
      </c>
      <c r="V102" s="40">
        <f>V67+V70+V73+V76+V78+V81+V84+V87+V89+V90</f>
        <v>5</v>
      </c>
      <c r="W102" s="39">
        <f t="shared" si="47"/>
        <v>1.1627906976744186E-2</v>
      </c>
      <c r="X102" s="40">
        <f>X67+X70+X73+X76+X78+X81+X84+X87+X89+X90</f>
        <v>1</v>
      </c>
      <c r="Y102" s="39">
        <f t="shared" si="48"/>
        <v>2.3255813953488372E-3</v>
      </c>
    </row>
    <row r="103" spans="1:60" ht="42.75" customHeight="1" x14ac:dyDescent="0.25">
      <c r="A103" s="96"/>
      <c r="B103" s="89"/>
      <c r="C103" s="99"/>
      <c r="D103" s="22" t="s">
        <v>64</v>
      </c>
      <c r="E103" s="40">
        <f>E68+E71+E74+E77+E85+E88+E91+E92+E79</f>
        <v>117</v>
      </c>
      <c r="F103" s="40">
        <f>F68+F71+F74+F77+F85+F88+F91+F92+F79</f>
        <v>107</v>
      </c>
      <c r="G103" s="39">
        <f t="shared" si="39"/>
        <v>0.9145299145299145</v>
      </c>
      <c r="H103" s="40">
        <f>H68+H71+H74+H77+H85+H88+H91+H92</f>
        <v>61</v>
      </c>
      <c r="I103" s="39">
        <f t="shared" si="41"/>
        <v>0.57009345794392519</v>
      </c>
      <c r="J103" s="40">
        <f>J68+J71+J74+J77+J85+J88+J91+J92</f>
        <v>45</v>
      </c>
      <c r="K103" s="39">
        <f t="shared" si="40"/>
        <v>0.42056074766355139</v>
      </c>
      <c r="L103" s="40">
        <f>L68+L71+L74+L77+L85+L88+L91+L92</f>
        <v>1</v>
      </c>
      <c r="M103" s="39">
        <f t="shared" si="45"/>
        <v>8.5470085470085479E-3</v>
      </c>
      <c r="N103" s="40">
        <f>N68+N71+N74+N77+N85+N88+N91+N92</f>
        <v>0</v>
      </c>
      <c r="O103" s="60">
        <f t="shared" si="42"/>
        <v>0</v>
      </c>
      <c r="P103" s="40">
        <f>P68+P71+P74+P77+P85+P88+P91+P92</f>
        <v>0</v>
      </c>
      <c r="Q103" s="24">
        <f t="shared" si="43"/>
        <v>0</v>
      </c>
      <c r="R103" s="40">
        <f>R68+R71+R74+R77+R85+R88+R91+R92</f>
        <v>1</v>
      </c>
      <c r="S103" s="39">
        <f t="shared" si="44"/>
        <v>1</v>
      </c>
      <c r="T103" s="40">
        <f>T68+T71+T74+T77+T85+T88+T91+T92</f>
        <v>1</v>
      </c>
      <c r="U103" s="39">
        <f t="shared" si="46"/>
        <v>8.5470085470085479E-3</v>
      </c>
      <c r="V103" s="40">
        <f>V68+V71+V74+V77+V85+V88+V91+V92</f>
        <v>0</v>
      </c>
      <c r="W103" s="39">
        <f t="shared" si="47"/>
        <v>0</v>
      </c>
      <c r="X103" s="40">
        <f>X68+X71+X74+X77+X85+X88+X91+X92</f>
        <v>1</v>
      </c>
      <c r="Y103" s="39">
        <f t="shared" si="48"/>
        <v>8.5470085470085479E-3</v>
      </c>
    </row>
    <row r="104" spans="1:60" ht="33.75" customHeight="1" x14ac:dyDescent="0.25">
      <c r="A104" s="96"/>
      <c r="B104" s="89"/>
      <c r="C104" s="99"/>
      <c r="D104" s="22" t="s">
        <v>65</v>
      </c>
      <c r="E104" s="40">
        <f>E93+E94</f>
        <v>133</v>
      </c>
      <c r="F104" s="40">
        <f>F93+F94</f>
        <v>118</v>
      </c>
      <c r="G104" s="39">
        <f t="shared" si="39"/>
        <v>0.88721804511278191</v>
      </c>
      <c r="H104" s="40">
        <f>H93+H94+H79</f>
        <v>42</v>
      </c>
      <c r="I104" s="39">
        <f t="shared" si="41"/>
        <v>0.3559322033898305</v>
      </c>
      <c r="J104" s="40">
        <f>J93+J94</f>
        <v>77</v>
      </c>
      <c r="K104" s="39">
        <f t="shared" si="40"/>
        <v>0.65254237288135597</v>
      </c>
      <c r="L104" s="40">
        <f>L93+L94</f>
        <v>2</v>
      </c>
      <c r="M104" s="39">
        <f t="shared" si="45"/>
        <v>1.5037593984962405E-2</v>
      </c>
      <c r="N104" s="40">
        <f>N93+N94</f>
        <v>0</v>
      </c>
      <c r="O104" s="60">
        <f t="shared" si="42"/>
        <v>0</v>
      </c>
      <c r="P104" s="40">
        <f>P93+P94</f>
        <v>0</v>
      </c>
      <c r="Q104" s="24">
        <f t="shared" si="43"/>
        <v>0</v>
      </c>
      <c r="R104" s="40">
        <f>R93+R94</f>
        <v>2</v>
      </c>
      <c r="S104" s="39">
        <f t="shared" si="44"/>
        <v>1</v>
      </c>
      <c r="T104" s="40">
        <f>T93+T94</f>
        <v>2</v>
      </c>
      <c r="U104" s="39">
        <f t="shared" si="46"/>
        <v>1.5037593984962405E-2</v>
      </c>
      <c r="V104" s="40">
        <f>V93+V94</f>
        <v>5</v>
      </c>
      <c r="W104" s="39">
        <f t="shared" si="47"/>
        <v>3.7593984962406013E-2</v>
      </c>
      <c r="X104" s="40">
        <f>X93+X94</f>
        <v>0</v>
      </c>
      <c r="Y104" s="39">
        <f t="shared" si="48"/>
        <v>0</v>
      </c>
    </row>
    <row r="105" spans="1:60" s="34" customFormat="1" ht="39" customHeight="1" thickBot="1" x14ac:dyDescent="0.3">
      <c r="A105" s="96"/>
      <c r="B105" s="89"/>
      <c r="C105" s="99"/>
      <c r="D105" s="22" t="s">
        <v>44</v>
      </c>
      <c r="E105" s="40">
        <f>E82+E95+E96+E97+E98+E99+E100</f>
        <v>308</v>
      </c>
      <c r="F105" s="40">
        <f>F82+F95+F96+F97+F98+F99+F100</f>
        <v>126</v>
      </c>
      <c r="G105" s="39">
        <f t="shared" si="39"/>
        <v>0.40909090909090912</v>
      </c>
      <c r="H105" s="40">
        <f>H82+H95+H96+H97+H98+H99+H100</f>
        <v>59</v>
      </c>
      <c r="I105" s="39">
        <f t="shared" si="41"/>
        <v>0.46825396825396826</v>
      </c>
      <c r="J105" s="40">
        <f>J82+J95+J96+J97+J98+J99+J100</f>
        <v>67</v>
      </c>
      <c r="K105" s="39">
        <f t="shared" si="40"/>
        <v>0.53174603174603174</v>
      </c>
      <c r="L105" s="40">
        <f>L82+L95+L96+L97+L98+L99+L100</f>
        <v>118</v>
      </c>
      <c r="M105" s="39">
        <f t="shared" si="45"/>
        <v>0.38311688311688313</v>
      </c>
      <c r="N105" s="40">
        <f>N82+N95+N96+N97+N98+N99+N100</f>
        <v>118</v>
      </c>
      <c r="O105" s="60">
        <f t="shared" si="42"/>
        <v>1</v>
      </c>
      <c r="P105" s="40">
        <f>P82+P95+P96+P97+P98+P99+P100</f>
        <v>0</v>
      </c>
      <c r="Q105" s="24">
        <f t="shared" si="43"/>
        <v>0</v>
      </c>
      <c r="R105" s="40">
        <f>R82+R95+R96+R97+R98+R99+R100</f>
        <v>0</v>
      </c>
      <c r="S105" s="39">
        <f t="shared" si="44"/>
        <v>0</v>
      </c>
      <c r="T105" s="40">
        <f>T82+T95+T96+T97+T98+T99+T100</f>
        <v>0</v>
      </c>
      <c r="U105" s="39">
        <f t="shared" si="46"/>
        <v>0</v>
      </c>
      <c r="V105" s="40">
        <f>V82+V95+V96+V97+V98+V99+V100</f>
        <v>15</v>
      </c>
      <c r="W105" s="39">
        <f t="shared" si="47"/>
        <v>4.8701298701298704E-2</v>
      </c>
      <c r="X105" s="40">
        <f>X82+X95+X96+X97+X98+X99+X100</f>
        <v>8</v>
      </c>
      <c r="Y105" s="39">
        <f t="shared" si="48"/>
        <v>2.5974025974025976E-2</v>
      </c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</row>
    <row r="106" spans="1:60" ht="26.25" customHeight="1" x14ac:dyDescent="0.25">
      <c r="A106" s="96" t="s">
        <v>52</v>
      </c>
      <c r="B106" s="89" t="s">
        <v>143</v>
      </c>
      <c r="C106" s="100" t="s">
        <v>31</v>
      </c>
      <c r="D106" s="14" t="s">
        <v>66</v>
      </c>
      <c r="E106" s="19">
        <f>E107+E108</f>
        <v>70</v>
      </c>
      <c r="F106" s="19">
        <f>F107+F108</f>
        <v>38</v>
      </c>
      <c r="G106" s="20">
        <f t="shared" si="39"/>
        <v>0.54285714285714282</v>
      </c>
      <c r="H106" s="19">
        <f>H107+H108</f>
        <v>28</v>
      </c>
      <c r="I106" s="20">
        <f t="shared" si="41"/>
        <v>0.73684210526315785</v>
      </c>
      <c r="J106" s="19">
        <f>J107+J108</f>
        <v>10</v>
      </c>
      <c r="K106" s="20">
        <f t="shared" si="40"/>
        <v>0.26315789473684209</v>
      </c>
      <c r="L106" s="19">
        <f>L107+L108</f>
        <v>41</v>
      </c>
      <c r="M106" s="20">
        <f t="shared" si="45"/>
        <v>0.58571428571428574</v>
      </c>
      <c r="N106" s="19">
        <f>N107+N108</f>
        <v>0</v>
      </c>
      <c r="O106" s="61">
        <f t="shared" si="42"/>
        <v>0</v>
      </c>
      <c r="P106" s="19">
        <f>P107+P108</f>
        <v>33</v>
      </c>
      <c r="Q106" s="20">
        <f t="shared" si="43"/>
        <v>0.80487804878048785</v>
      </c>
      <c r="R106" s="19">
        <f>R107+R108</f>
        <v>8</v>
      </c>
      <c r="S106" s="35">
        <f t="shared" si="44"/>
        <v>0.1951219512195122</v>
      </c>
      <c r="T106" s="19">
        <f>T107+T108</f>
        <v>0</v>
      </c>
      <c r="U106" s="20">
        <f t="shared" si="46"/>
        <v>0</v>
      </c>
      <c r="V106" s="19">
        <f>V107+V108</f>
        <v>1</v>
      </c>
      <c r="W106" s="20">
        <f t="shared" si="47"/>
        <v>1.4285714285714285E-2</v>
      </c>
      <c r="X106" s="19">
        <f>X107+X108</f>
        <v>0</v>
      </c>
      <c r="Y106" s="20">
        <f t="shared" si="48"/>
        <v>0</v>
      </c>
    </row>
    <row r="107" spans="1:60" ht="27.75" customHeight="1" x14ac:dyDescent="0.25">
      <c r="A107" s="96"/>
      <c r="B107" s="89"/>
      <c r="C107" s="100"/>
      <c r="D107" s="2" t="s">
        <v>63</v>
      </c>
      <c r="E107" s="5">
        <v>42</v>
      </c>
      <c r="F107" s="5">
        <v>16</v>
      </c>
      <c r="G107" s="6">
        <f t="shared" si="39"/>
        <v>0.38095238095238093</v>
      </c>
      <c r="H107" s="5">
        <v>10</v>
      </c>
      <c r="I107" s="6">
        <f t="shared" si="41"/>
        <v>0.625</v>
      </c>
      <c r="J107" s="5">
        <v>6</v>
      </c>
      <c r="K107" s="6">
        <f t="shared" si="40"/>
        <v>0.375</v>
      </c>
      <c r="L107" s="5">
        <v>33</v>
      </c>
      <c r="M107" s="6">
        <f t="shared" si="45"/>
        <v>0.7857142857142857</v>
      </c>
      <c r="N107" s="5">
        <v>0</v>
      </c>
      <c r="O107" s="61">
        <f t="shared" si="42"/>
        <v>0</v>
      </c>
      <c r="P107" s="5">
        <v>33</v>
      </c>
      <c r="Q107" s="6">
        <f t="shared" si="43"/>
        <v>1</v>
      </c>
      <c r="R107" s="5">
        <v>0</v>
      </c>
      <c r="S107" s="43">
        <f t="shared" si="44"/>
        <v>0</v>
      </c>
      <c r="T107" s="5">
        <v>0</v>
      </c>
      <c r="U107" s="6">
        <f t="shared" si="46"/>
        <v>0</v>
      </c>
      <c r="V107" s="5">
        <v>0</v>
      </c>
      <c r="W107" s="6">
        <f t="shared" si="47"/>
        <v>0</v>
      </c>
      <c r="X107" s="5">
        <v>0</v>
      </c>
      <c r="Y107" s="6">
        <f t="shared" si="48"/>
        <v>0</v>
      </c>
    </row>
    <row r="108" spans="1:60" ht="27" customHeight="1" x14ac:dyDescent="0.25">
      <c r="A108" s="96"/>
      <c r="B108" s="89"/>
      <c r="C108" s="100"/>
      <c r="D108" s="2" t="s">
        <v>64</v>
      </c>
      <c r="E108" s="5">
        <v>28</v>
      </c>
      <c r="F108" s="5">
        <v>22</v>
      </c>
      <c r="G108" s="6">
        <f t="shared" si="39"/>
        <v>0.7857142857142857</v>
      </c>
      <c r="H108" s="5">
        <v>18</v>
      </c>
      <c r="I108" s="6">
        <f t="shared" si="41"/>
        <v>0.81818181818181823</v>
      </c>
      <c r="J108" s="5">
        <v>4</v>
      </c>
      <c r="K108" s="6">
        <f t="shared" si="40"/>
        <v>0.18181818181818182</v>
      </c>
      <c r="L108" s="5">
        <v>8</v>
      </c>
      <c r="M108" s="6">
        <f t="shared" si="45"/>
        <v>0.2857142857142857</v>
      </c>
      <c r="N108" s="5">
        <v>0</v>
      </c>
      <c r="O108" s="61">
        <f t="shared" si="42"/>
        <v>0</v>
      </c>
      <c r="P108" s="5">
        <v>0</v>
      </c>
      <c r="Q108" s="6">
        <f t="shared" si="43"/>
        <v>0</v>
      </c>
      <c r="R108" s="5">
        <v>8</v>
      </c>
      <c r="S108" s="43">
        <f t="shared" si="44"/>
        <v>1</v>
      </c>
      <c r="T108" s="5">
        <v>0</v>
      </c>
      <c r="U108" s="6">
        <f t="shared" si="46"/>
        <v>0</v>
      </c>
      <c r="V108" s="5">
        <v>1</v>
      </c>
      <c r="W108" s="6">
        <f t="shared" si="47"/>
        <v>3.5714285714285712E-2</v>
      </c>
      <c r="X108" s="5">
        <v>0</v>
      </c>
      <c r="Y108" s="6">
        <f t="shared" si="48"/>
        <v>0</v>
      </c>
    </row>
    <row r="109" spans="1:60" ht="36" customHeight="1" x14ac:dyDescent="0.25">
      <c r="A109" s="96"/>
      <c r="B109" s="89"/>
      <c r="C109" s="100" t="s">
        <v>12</v>
      </c>
      <c r="D109" s="14" t="s">
        <v>66</v>
      </c>
      <c r="E109" s="19">
        <f>E110+E111</f>
        <v>32</v>
      </c>
      <c r="F109" s="19">
        <f>F110+F111</f>
        <v>19</v>
      </c>
      <c r="G109" s="20">
        <f t="shared" si="39"/>
        <v>0.59375</v>
      </c>
      <c r="H109" s="19">
        <f>H110+H111</f>
        <v>13</v>
      </c>
      <c r="I109" s="20">
        <f t="shared" si="41"/>
        <v>0.68421052631578949</v>
      </c>
      <c r="J109" s="19">
        <f>J110+J111</f>
        <v>6</v>
      </c>
      <c r="K109" s="20">
        <f t="shared" si="40"/>
        <v>0.31578947368421051</v>
      </c>
      <c r="L109" s="19">
        <f>L110+L111</f>
        <v>18</v>
      </c>
      <c r="M109" s="20">
        <f t="shared" si="45"/>
        <v>0.5625</v>
      </c>
      <c r="N109" s="19">
        <f>N110+N111</f>
        <v>0</v>
      </c>
      <c r="O109" s="61">
        <f t="shared" si="42"/>
        <v>0</v>
      </c>
      <c r="P109" s="19">
        <f>P110+P111</f>
        <v>16</v>
      </c>
      <c r="Q109" s="20">
        <f t="shared" si="43"/>
        <v>0.88888888888888884</v>
      </c>
      <c r="R109" s="19">
        <f>R110+R111</f>
        <v>2</v>
      </c>
      <c r="S109" s="35">
        <f t="shared" si="44"/>
        <v>0.1111111111111111</v>
      </c>
      <c r="T109" s="19">
        <f>T110+T111</f>
        <v>0</v>
      </c>
      <c r="U109" s="20">
        <f t="shared" si="46"/>
        <v>0</v>
      </c>
      <c r="V109" s="19">
        <f>V110+V111</f>
        <v>0</v>
      </c>
      <c r="W109" s="20">
        <f t="shared" si="47"/>
        <v>0</v>
      </c>
      <c r="X109" s="19">
        <f>X110+X111</f>
        <v>0</v>
      </c>
      <c r="Y109" s="20">
        <f t="shared" si="48"/>
        <v>0</v>
      </c>
    </row>
    <row r="110" spans="1:60" ht="45" customHeight="1" x14ac:dyDescent="0.25">
      <c r="A110" s="96"/>
      <c r="B110" s="89"/>
      <c r="C110" s="100"/>
      <c r="D110" s="2" t="s">
        <v>63</v>
      </c>
      <c r="E110" s="5">
        <v>20</v>
      </c>
      <c r="F110" s="5">
        <v>9</v>
      </c>
      <c r="G110" s="6">
        <f t="shared" si="39"/>
        <v>0.45</v>
      </c>
      <c r="H110" s="5">
        <v>6</v>
      </c>
      <c r="I110" s="6">
        <f t="shared" si="41"/>
        <v>0.66666666666666663</v>
      </c>
      <c r="J110" s="5">
        <v>3</v>
      </c>
      <c r="K110" s="6">
        <f t="shared" si="40"/>
        <v>0.33333333333333331</v>
      </c>
      <c r="L110" s="5">
        <v>16</v>
      </c>
      <c r="M110" s="6">
        <f t="shared" si="45"/>
        <v>0.8</v>
      </c>
      <c r="N110" s="5">
        <v>0</v>
      </c>
      <c r="O110" s="61">
        <f t="shared" si="42"/>
        <v>0</v>
      </c>
      <c r="P110" s="5">
        <v>16</v>
      </c>
      <c r="Q110" s="6">
        <f t="shared" si="43"/>
        <v>1</v>
      </c>
      <c r="R110" s="5">
        <v>0</v>
      </c>
      <c r="S110" s="43">
        <f t="shared" si="44"/>
        <v>0</v>
      </c>
      <c r="T110" s="5">
        <v>0</v>
      </c>
      <c r="U110" s="6">
        <f t="shared" si="46"/>
        <v>0</v>
      </c>
      <c r="V110" s="5">
        <v>0</v>
      </c>
      <c r="W110" s="6">
        <f t="shared" si="47"/>
        <v>0</v>
      </c>
      <c r="X110" s="5">
        <v>0</v>
      </c>
      <c r="Y110" s="6">
        <f t="shared" si="48"/>
        <v>0</v>
      </c>
    </row>
    <row r="111" spans="1:60" ht="57" customHeight="1" x14ac:dyDescent="0.25">
      <c r="A111" s="96"/>
      <c r="B111" s="89"/>
      <c r="C111" s="100"/>
      <c r="D111" s="2" t="s">
        <v>64</v>
      </c>
      <c r="E111" s="5">
        <v>12</v>
      </c>
      <c r="F111" s="5">
        <v>10</v>
      </c>
      <c r="G111" s="6">
        <f t="shared" si="39"/>
        <v>0.83333333333333337</v>
      </c>
      <c r="H111" s="5">
        <v>7</v>
      </c>
      <c r="I111" s="6">
        <f t="shared" si="41"/>
        <v>0.7</v>
      </c>
      <c r="J111" s="5">
        <v>3</v>
      </c>
      <c r="K111" s="6">
        <f t="shared" si="40"/>
        <v>0.3</v>
      </c>
      <c r="L111" s="5">
        <v>2</v>
      </c>
      <c r="M111" s="6">
        <f t="shared" si="45"/>
        <v>0.16666666666666666</v>
      </c>
      <c r="N111" s="5">
        <v>0</v>
      </c>
      <c r="O111" s="61">
        <f t="shared" si="42"/>
        <v>0</v>
      </c>
      <c r="P111" s="5">
        <v>0</v>
      </c>
      <c r="Q111" s="6">
        <f t="shared" si="43"/>
        <v>0</v>
      </c>
      <c r="R111" s="5">
        <v>2</v>
      </c>
      <c r="S111" s="43">
        <f t="shared" si="44"/>
        <v>1</v>
      </c>
      <c r="T111" s="5">
        <v>0</v>
      </c>
      <c r="U111" s="6">
        <f t="shared" si="46"/>
        <v>0</v>
      </c>
      <c r="V111" s="5">
        <v>0</v>
      </c>
      <c r="W111" s="6">
        <f t="shared" si="47"/>
        <v>0</v>
      </c>
      <c r="X111" s="5">
        <v>0</v>
      </c>
      <c r="Y111" s="6">
        <f t="shared" si="48"/>
        <v>0</v>
      </c>
    </row>
    <row r="112" spans="1:60" ht="47.25" x14ac:dyDescent="0.25">
      <c r="A112" s="96"/>
      <c r="B112" s="89"/>
      <c r="C112" s="71" t="s">
        <v>32</v>
      </c>
      <c r="D112" s="2" t="s">
        <v>85</v>
      </c>
      <c r="E112" s="5">
        <v>35</v>
      </c>
      <c r="F112" s="5">
        <v>35</v>
      </c>
      <c r="G112" s="6">
        <f t="shared" si="39"/>
        <v>1</v>
      </c>
      <c r="H112" s="5">
        <v>34</v>
      </c>
      <c r="I112" s="6">
        <f t="shared" si="41"/>
        <v>0.97142857142857142</v>
      </c>
      <c r="J112" s="5">
        <v>1</v>
      </c>
      <c r="K112" s="6">
        <f t="shared" si="40"/>
        <v>2.8571428571428571E-2</v>
      </c>
      <c r="L112" s="5">
        <v>0</v>
      </c>
      <c r="M112" s="6">
        <f t="shared" si="45"/>
        <v>0</v>
      </c>
      <c r="N112" s="5">
        <v>0</v>
      </c>
      <c r="O112" s="61">
        <v>0</v>
      </c>
      <c r="P112" s="5">
        <v>0</v>
      </c>
      <c r="Q112" s="6">
        <v>0</v>
      </c>
      <c r="R112" s="5">
        <v>0</v>
      </c>
      <c r="S112" s="43">
        <v>0</v>
      </c>
      <c r="T112" s="5">
        <v>0</v>
      </c>
      <c r="U112" s="6">
        <f t="shared" si="46"/>
        <v>0</v>
      </c>
      <c r="V112" s="5">
        <v>0</v>
      </c>
      <c r="W112" s="6">
        <f t="shared" si="47"/>
        <v>0</v>
      </c>
      <c r="X112" s="5">
        <v>0</v>
      </c>
      <c r="Y112" s="6">
        <f t="shared" si="48"/>
        <v>0</v>
      </c>
    </row>
    <row r="113" spans="1:60" ht="63" x14ac:dyDescent="0.25">
      <c r="A113" s="96"/>
      <c r="B113" s="89"/>
      <c r="C113" s="71" t="s">
        <v>93</v>
      </c>
      <c r="D113" s="2" t="s">
        <v>85</v>
      </c>
      <c r="E113" s="5">
        <v>51</v>
      </c>
      <c r="F113" s="5">
        <v>51</v>
      </c>
      <c r="G113" s="6">
        <f t="shared" si="39"/>
        <v>1</v>
      </c>
      <c r="H113" s="5">
        <v>51</v>
      </c>
      <c r="I113" s="6">
        <f t="shared" si="41"/>
        <v>1</v>
      </c>
      <c r="J113" s="19">
        <v>0</v>
      </c>
      <c r="K113" s="6">
        <f t="shared" si="40"/>
        <v>0</v>
      </c>
      <c r="L113" s="5">
        <v>0</v>
      </c>
      <c r="M113" s="6">
        <f t="shared" si="45"/>
        <v>0</v>
      </c>
      <c r="N113" s="5">
        <v>0</v>
      </c>
      <c r="O113" s="61">
        <v>0</v>
      </c>
      <c r="P113" s="5">
        <v>0</v>
      </c>
      <c r="Q113" s="6">
        <v>0</v>
      </c>
      <c r="R113" s="5">
        <v>0</v>
      </c>
      <c r="S113" s="43">
        <v>0</v>
      </c>
      <c r="T113" s="5">
        <v>0</v>
      </c>
      <c r="U113" s="6">
        <f t="shared" si="46"/>
        <v>0</v>
      </c>
      <c r="V113" s="5">
        <v>0</v>
      </c>
      <c r="W113" s="6">
        <f t="shared" si="47"/>
        <v>0</v>
      </c>
      <c r="X113" s="5">
        <v>0</v>
      </c>
      <c r="Y113" s="6">
        <f t="shared" si="48"/>
        <v>0</v>
      </c>
    </row>
    <row r="114" spans="1:60" ht="28.5" x14ac:dyDescent="0.25">
      <c r="A114" s="96"/>
      <c r="B114" s="89"/>
      <c r="C114" s="88" t="s">
        <v>99</v>
      </c>
      <c r="D114" s="14" t="s">
        <v>115</v>
      </c>
      <c r="E114" s="19">
        <f>E115+E116+E117</f>
        <v>188</v>
      </c>
      <c r="F114" s="19">
        <f>F115+F116+F117</f>
        <v>143</v>
      </c>
      <c r="G114" s="20">
        <f t="shared" si="39"/>
        <v>0.76063829787234039</v>
      </c>
      <c r="H114" s="19">
        <f>H115+H116+H117</f>
        <v>126</v>
      </c>
      <c r="I114" s="20">
        <f t="shared" si="41"/>
        <v>0.88111888111888115</v>
      </c>
      <c r="J114" s="19">
        <f>J115+J116+J117</f>
        <v>17</v>
      </c>
      <c r="K114" s="20">
        <f t="shared" si="40"/>
        <v>0.11888111888111888</v>
      </c>
      <c r="L114" s="19">
        <f>L115+L116+L117</f>
        <v>59</v>
      </c>
      <c r="M114" s="20">
        <f t="shared" si="45"/>
        <v>0.31382978723404253</v>
      </c>
      <c r="N114" s="19">
        <f>N115+N116+N117</f>
        <v>0</v>
      </c>
      <c r="O114" s="61">
        <f t="shared" si="42"/>
        <v>0</v>
      </c>
      <c r="P114" s="19">
        <f>P115+P116+P117</f>
        <v>49</v>
      </c>
      <c r="Q114" s="20">
        <f t="shared" si="43"/>
        <v>0.83050847457627119</v>
      </c>
      <c r="R114" s="19">
        <f>R115+R116+R117</f>
        <v>10</v>
      </c>
      <c r="S114" s="35">
        <f t="shared" si="44"/>
        <v>0.16949152542372881</v>
      </c>
      <c r="T114" s="19">
        <f>T115+T116+T117</f>
        <v>0</v>
      </c>
      <c r="U114" s="20">
        <f t="shared" si="46"/>
        <v>0</v>
      </c>
      <c r="V114" s="19">
        <f>V115+V116+V117</f>
        <v>1</v>
      </c>
      <c r="W114" s="20">
        <f t="shared" si="47"/>
        <v>5.3191489361702126E-3</v>
      </c>
      <c r="X114" s="19">
        <f>X115+X116+X117</f>
        <v>0</v>
      </c>
      <c r="Y114" s="20">
        <f t="shared" si="48"/>
        <v>0</v>
      </c>
    </row>
    <row r="115" spans="1:60" ht="18.75" x14ac:dyDescent="0.25">
      <c r="A115" s="96"/>
      <c r="B115" s="89"/>
      <c r="C115" s="88"/>
      <c r="D115" s="2" t="s">
        <v>63</v>
      </c>
      <c r="E115" s="5">
        <f>E107+E110</f>
        <v>62</v>
      </c>
      <c r="F115" s="5">
        <f>F107+F110</f>
        <v>25</v>
      </c>
      <c r="G115" s="6">
        <f t="shared" si="39"/>
        <v>0.40322580645161288</v>
      </c>
      <c r="H115" s="5">
        <f>H107+H110</f>
        <v>16</v>
      </c>
      <c r="I115" s="6">
        <f t="shared" si="41"/>
        <v>0.64</v>
      </c>
      <c r="J115" s="5">
        <f>J107+J110</f>
        <v>9</v>
      </c>
      <c r="K115" s="6">
        <f t="shared" si="40"/>
        <v>0.36</v>
      </c>
      <c r="L115" s="5">
        <f>L107+L110</f>
        <v>49</v>
      </c>
      <c r="M115" s="6">
        <f t="shared" si="45"/>
        <v>0.79032258064516125</v>
      </c>
      <c r="N115" s="5">
        <f>N107+N110</f>
        <v>0</v>
      </c>
      <c r="O115" s="61">
        <f t="shared" si="42"/>
        <v>0</v>
      </c>
      <c r="P115" s="5">
        <f>P107+P110</f>
        <v>49</v>
      </c>
      <c r="Q115" s="6">
        <f t="shared" si="43"/>
        <v>1</v>
      </c>
      <c r="R115" s="5">
        <f>R107+R110</f>
        <v>0</v>
      </c>
      <c r="S115" s="43">
        <f t="shared" si="44"/>
        <v>0</v>
      </c>
      <c r="T115" s="5">
        <f>T107+T110</f>
        <v>0</v>
      </c>
      <c r="U115" s="6">
        <f t="shared" si="46"/>
        <v>0</v>
      </c>
      <c r="V115" s="5">
        <f>V107+V110</f>
        <v>0</v>
      </c>
      <c r="W115" s="6">
        <f t="shared" si="47"/>
        <v>0</v>
      </c>
      <c r="X115" s="5">
        <f>X107+X110</f>
        <v>0</v>
      </c>
      <c r="Y115" s="6">
        <f t="shared" si="48"/>
        <v>0</v>
      </c>
    </row>
    <row r="116" spans="1:60" ht="18.75" x14ac:dyDescent="0.25">
      <c r="A116" s="96"/>
      <c r="B116" s="89"/>
      <c r="C116" s="88"/>
      <c r="D116" s="2" t="s">
        <v>64</v>
      </c>
      <c r="E116" s="5">
        <f>E108+E111</f>
        <v>40</v>
      </c>
      <c r="F116" s="5">
        <f>F108+F111</f>
        <v>32</v>
      </c>
      <c r="G116" s="6">
        <f t="shared" si="39"/>
        <v>0.8</v>
      </c>
      <c r="H116" s="5">
        <f>H108+H111</f>
        <v>25</v>
      </c>
      <c r="I116" s="6">
        <f t="shared" si="41"/>
        <v>0.78125</v>
      </c>
      <c r="J116" s="5">
        <f>J108+J111</f>
        <v>7</v>
      </c>
      <c r="K116" s="6">
        <f t="shared" si="40"/>
        <v>0.21875</v>
      </c>
      <c r="L116" s="5">
        <f>L108+L111</f>
        <v>10</v>
      </c>
      <c r="M116" s="6">
        <f t="shared" ref="M116:M132" si="49">L116/E116</f>
        <v>0.25</v>
      </c>
      <c r="N116" s="5">
        <f>N108+N111</f>
        <v>0</v>
      </c>
      <c r="O116" s="61">
        <f t="shared" si="42"/>
        <v>0</v>
      </c>
      <c r="P116" s="5">
        <f>P108+P111</f>
        <v>0</v>
      </c>
      <c r="Q116" s="6">
        <f t="shared" si="43"/>
        <v>0</v>
      </c>
      <c r="R116" s="5">
        <f>R108+R111</f>
        <v>10</v>
      </c>
      <c r="S116" s="43">
        <f t="shared" si="44"/>
        <v>1</v>
      </c>
      <c r="T116" s="5">
        <f>T108+T111</f>
        <v>0</v>
      </c>
      <c r="U116" s="6">
        <f t="shared" ref="U116:U132" si="50">T116/E116</f>
        <v>0</v>
      </c>
      <c r="V116" s="5">
        <f>V108+V111</f>
        <v>1</v>
      </c>
      <c r="W116" s="6">
        <f t="shared" ref="W116:W132" si="51">V116/E116</f>
        <v>2.5000000000000001E-2</v>
      </c>
      <c r="X116" s="5">
        <f>X108+X111</f>
        <v>0</v>
      </c>
      <c r="Y116" s="6">
        <f t="shared" ref="Y116:Y132" si="52">X116/E116</f>
        <v>0</v>
      </c>
    </row>
    <row r="117" spans="1:60" s="34" customFormat="1" ht="19.5" thickBot="1" x14ac:dyDescent="0.3">
      <c r="A117" s="96"/>
      <c r="B117" s="89"/>
      <c r="C117" s="88"/>
      <c r="D117" s="2" t="s">
        <v>65</v>
      </c>
      <c r="E117" s="5">
        <f>E112+E113</f>
        <v>86</v>
      </c>
      <c r="F117" s="5">
        <f>F112+F113</f>
        <v>86</v>
      </c>
      <c r="G117" s="6">
        <f t="shared" si="39"/>
        <v>1</v>
      </c>
      <c r="H117" s="5">
        <f>H112+H113</f>
        <v>85</v>
      </c>
      <c r="I117" s="6">
        <f t="shared" si="41"/>
        <v>0.98837209302325579</v>
      </c>
      <c r="J117" s="5">
        <f>J112+J113</f>
        <v>1</v>
      </c>
      <c r="K117" s="6">
        <f t="shared" si="40"/>
        <v>1.1627906976744186E-2</v>
      </c>
      <c r="L117" s="5">
        <f>L112+L113</f>
        <v>0</v>
      </c>
      <c r="M117" s="6">
        <f t="shared" si="49"/>
        <v>0</v>
      </c>
      <c r="N117" s="5">
        <f>N112+N113</f>
        <v>0</v>
      </c>
      <c r="O117" s="61">
        <v>0</v>
      </c>
      <c r="P117" s="5">
        <f>P112+P113</f>
        <v>0</v>
      </c>
      <c r="Q117" s="6">
        <v>0</v>
      </c>
      <c r="R117" s="5">
        <f>R112+R113</f>
        <v>0</v>
      </c>
      <c r="S117" s="43">
        <v>0</v>
      </c>
      <c r="T117" s="5">
        <f>T112+T113</f>
        <v>0</v>
      </c>
      <c r="U117" s="6">
        <f t="shared" si="50"/>
        <v>0</v>
      </c>
      <c r="V117" s="5">
        <f>V112+V113</f>
        <v>0</v>
      </c>
      <c r="W117" s="6">
        <f t="shared" si="51"/>
        <v>0</v>
      </c>
      <c r="X117" s="5">
        <f>X112+X113</f>
        <v>0</v>
      </c>
      <c r="Y117" s="6">
        <f t="shared" si="52"/>
        <v>0</v>
      </c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</row>
    <row r="118" spans="1:60" ht="30" x14ac:dyDescent="0.25">
      <c r="A118" s="115" t="s">
        <v>53</v>
      </c>
      <c r="B118" s="108" t="s">
        <v>144</v>
      </c>
      <c r="C118" s="65" t="s">
        <v>154</v>
      </c>
      <c r="D118" s="22" t="s">
        <v>84</v>
      </c>
      <c r="E118" s="23">
        <v>4</v>
      </c>
      <c r="F118" s="23">
        <v>3</v>
      </c>
      <c r="G118" s="24">
        <f t="shared" si="39"/>
        <v>0.75</v>
      </c>
      <c r="H118" s="23">
        <v>3</v>
      </c>
      <c r="I118" s="24">
        <f t="shared" si="41"/>
        <v>1</v>
      </c>
      <c r="J118" s="23">
        <v>0</v>
      </c>
      <c r="K118" s="24">
        <f t="shared" si="40"/>
        <v>0</v>
      </c>
      <c r="L118" s="23">
        <v>0</v>
      </c>
      <c r="M118" s="24">
        <f t="shared" si="49"/>
        <v>0</v>
      </c>
      <c r="N118" s="23">
        <v>0</v>
      </c>
      <c r="O118" s="60">
        <v>0</v>
      </c>
      <c r="P118" s="23">
        <v>0</v>
      </c>
      <c r="Q118" s="24">
        <v>0</v>
      </c>
      <c r="R118" s="23">
        <v>0</v>
      </c>
      <c r="S118" s="39">
        <v>0</v>
      </c>
      <c r="T118" s="23">
        <v>0</v>
      </c>
      <c r="U118" s="24">
        <f t="shared" si="50"/>
        <v>0</v>
      </c>
      <c r="V118" s="23">
        <v>0</v>
      </c>
      <c r="W118" s="24">
        <f t="shared" si="51"/>
        <v>0</v>
      </c>
      <c r="X118" s="23">
        <v>0</v>
      </c>
      <c r="Y118" s="24">
        <f t="shared" si="52"/>
        <v>0</v>
      </c>
    </row>
    <row r="119" spans="1:60" ht="47.25" customHeight="1" x14ac:dyDescent="0.25">
      <c r="A119" s="116"/>
      <c r="B119" s="109"/>
      <c r="C119" s="69" t="s">
        <v>94</v>
      </c>
      <c r="D119" s="22" t="s">
        <v>83</v>
      </c>
      <c r="E119" s="23">
        <v>6</v>
      </c>
      <c r="F119" s="23">
        <v>2</v>
      </c>
      <c r="G119" s="24">
        <f>F119/E119</f>
        <v>0.33333333333333331</v>
      </c>
      <c r="H119" s="23">
        <v>1</v>
      </c>
      <c r="I119" s="24">
        <f t="shared" si="41"/>
        <v>0.5</v>
      </c>
      <c r="J119" s="23">
        <v>1</v>
      </c>
      <c r="K119" s="24">
        <f t="shared" si="40"/>
        <v>0.5</v>
      </c>
      <c r="L119" s="23">
        <v>4</v>
      </c>
      <c r="M119" s="24">
        <f t="shared" si="49"/>
        <v>0.66666666666666663</v>
      </c>
      <c r="N119" s="23">
        <v>0</v>
      </c>
      <c r="O119" s="60">
        <f t="shared" si="42"/>
        <v>0</v>
      </c>
      <c r="P119" s="23">
        <v>4</v>
      </c>
      <c r="Q119" s="24">
        <f t="shared" si="43"/>
        <v>1</v>
      </c>
      <c r="R119" s="23">
        <v>0</v>
      </c>
      <c r="S119" s="39">
        <f t="shared" si="44"/>
        <v>0</v>
      </c>
      <c r="T119" s="23">
        <v>0</v>
      </c>
      <c r="U119" s="24">
        <f t="shared" si="50"/>
        <v>0</v>
      </c>
      <c r="V119" s="23">
        <v>0</v>
      </c>
      <c r="W119" s="24">
        <f t="shared" si="51"/>
        <v>0</v>
      </c>
      <c r="X119" s="23">
        <v>0</v>
      </c>
      <c r="Y119" s="24">
        <f t="shared" si="52"/>
        <v>0</v>
      </c>
    </row>
    <row r="120" spans="1:60" ht="29.25" customHeight="1" x14ac:dyDescent="0.25">
      <c r="A120" s="116"/>
      <c r="B120" s="109"/>
      <c r="C120" s="97" t="s">
        <v>72</v>
      </c>
      <c r="D120" s="25" t="s">
        <v>66</v>
      </c>
      <c r="E120" s="26">
        <f>E121+E122</f>
        <v>12</v>
      </c>
      <c r="F120" s="26">
        <f>F121+F122</f>
        <v>4</v>
      </c>
      <c r="G120" s="27">
        <f t="shared" si="39"/>
        <v>0.33333333333333331</v>
      </c>
      <c r="H120" s="26">
        <f>H121+H122</f>
        <v>3</v>
      </c>
      <c r="I120" s="27">
        <f t="shared" si="41"/>
        <v>0.75</v>
      </c>
      <c r="J120" s="26">
        <f>J121+J122</f>
        <v>1</v>
      </c>
      <c r="K120" s="27">
        <f t="shared" si="40"/>
        <v>0.25</v>
      </c>
      <c r="L120" s="26">
        <f>L121+L122</f>
        <v>8</v>
      </c>
      <c r="M120" s="27">
        <f t="shared" si="49"/>
        <v>0.66666666666666663</v>
      </c>
      <c r="N120" s="26">
        <f>N121+N122</f>
        <v>0</v>
      </c>
      <c r="O120" s="60">
        <f t="shared" si="42"/>
        <v>0</v>
      </c>
      <c r="P120" s="26">
        <f>P121+P122</f>
        <v>6</v>
      </c>
      <c r="Q120" s="27">
        <f t="shared" si="43"/>
        <v>0.75</v>
      </c>
      <c r="R120" s="26">
        <f>R121+R122</f>
        <v>2</v>
      </c>
      <c r="S120" s="37">
        <f t="shared" si="44"/>
        <v>0.25</v>
      </c>
      <c r="T120" s="26">
        <f>T121+T122</f>
        <v>0</v>
      </c>
      <c r="U120" s="27">
        <f t="shared" si="50"/>
        <v>0</v>
      </c>
      <c r="V120" s="26">
        <f>V121+V122</f>
        <v>0</v>
      </c>
      <c r="W120" s="27">
        <f t="shared" si="51"/>
        <v>0</v>
      </c>
      <c r="X120" s="26">
        <f>X121+X122</f>
        <v>0</v>
      </c>
      <c r="Y120" s="27">
        <f t="shared" si="52"/>
        <v>0</v>
      </c>
    </row>
    <row r="121" spans="1:60" ht="26.25" customHeight="1" x14ac:dyDescent="0.25">
      <c r="A121" s="116"/>
      <c r="B121" s="109"/>
      <c r="C121" s="97"/>
      <c r="D121" s="22" t="s">
        <v>63</v>
      </c>
      <c r="E121" s="23">
        <v>7</v>
      </c>
      <c r="F121" s="23">
        <v>1</v>
      </c>
      <c r="G121" s="24">
        <f t="shared" si="39"/>
        <v>0.14285714285714285</v>
      </c>
      <c r="H121" s="23">
        <v>1</v>
      </c>
      <c r="I121" s="24">
        <f t="shared" si="41"/>
        <v>1</v>
      </c>
      <c r="J121" s="23">
        <v>0</v>
      </c>
      <c r="K121" s="24">
        <f t="shared" si="40"/>
        <v>0</v>
      </c>
      <c r="L121" s="23">
        <v>6</v>
      </c>
      <c r="M121" s="24">
        <f t="shared" si="49"/>
        <v>0.8571428571428571</v>
      </c>
      <c r="N121" s="23">
        <v>0</v>
      </c>
      <c r="O121" s="60">
        <f t="shared" si="42"/>
        <v>0</v>
      </c>
      <c r="P121" s="23">
        <v>6</v>
      </c>
      <c r="Q121" s="24">
        <f t="shared" si="43"/>
        <v>1</v>
      </c>
      <c r="R121" s="23">
        <v>0</v>
      </c>
      <c r="S121" s="39">
        <f t="shared" si="44"/>
        <v>0</v>
      </c>
      <c r="T121" s="23">
        <v>0</v>
      </c>
      <c r="U121" s="24">
        <f t="shared" si="50"/>
        <v>0</v>
      </c>
      <c r="V121" s="23">
        <v>0</v>
      </c>
      <c r="W121" s="24">
        <f t="shared" si="51"/>
        <v>0</v>
      </c>
      <c r="X121" s="23">
        <v>0</v>
      </c>
      <c r="Y121" s="24">
        <f t="shared" si="52"/>
        <v>0</v>
      </c>
    </row>
    <row r="122" spans="1:60" ht="22.5" customHeight="1" x14ac:dyDescent="0.25">
      <c r="A122" s="116"/>
      <c r="B122" s="109"/>
      <c r="C122" s="97"/>
      <c r="D122" s="22" t="s">
        <v>64</v>
      </c>
      <c r="E122" s="23">
        <v>5</v>
      </c>
      <c r="F122" s="23">
        <v>3</v>
      </c>
      <c r="G122" s="24">
        <f t="shared" si="39"/>
        <v>0.6</v>
      </c>
      <c r="H122" s="23">
        <v>2</v>
      </c>
      <c r="I122" s="24">
        <f t="shared" si="41"/>
        <v>0.66666666666666663</v>
      </c>
      <c r="J122" s="23">
        <v>1</v>
      </c>
      <c r="K122" s="24">
        <f t="shared" si="40"/>
        <v>0.33333333333333331</v>
      </c>
      <c r="L122" s="23">
        <v>2</v>
      </c>
      <c r="M122" s="24">
        <f t="shared" si="49"/>
        <v>0.4</v>
      </c>
      <c r="N122" s="23">
        <v>0</v>
      </c>
      <c r="O122" s="60">
        <f t="shared" si="42"/>
        <v>0</v>
      </c>
      <c r="P122" s="23">
        <v>0</v>
      </c>
      <c r="Q122" s="24">
        <f t="shared" si="43"/>
        <v>0</v>
      </c>
      <c r="R122" s="23">
        <v>2</v>
      </c>
      <c r="S122" s="39">
        <f t="shared" si="44"/>
        <v>1</v>
      </c>
      <c r="T122" s="23">
        <v>0</v>
      </c>
      <c r="U122" s="24">
        <f t="shared" si="50"/>
        <v>0</v>
      </c>
      <c r="V122" s="23">
        <v>0</v>
      </c>
      <c r="W122" s="24">
        <f t="shared" si="51"/>
        <v>0</v>
      </c>
      <c r="X122" s="23">
        <v>0</v>
      </c>
      <c r="Y122" s="24">
        <f t="shared" si="52"/>
        <v>0</v>
      </c>
    </row>
    <row r="123" spans="1:60" ht="27" customHeight="1" x14ac:dyDescent="0.25">
      <c r="A123" s="116"/>
      <c r="B123" s="109"/>
      <c r="C123" s="97" t="s">
        <v>71</v>
      </c>
      <c r="D123" s="25" t="s">
        <v>66</v>
      </c>
      <c r="E123" s="26">
        <f>E124+E125</f>
        <v>24</v>
      </c>
      <c r="F123" s="26">
        <f>F124+F125</f>
        <v>15</v>
      </c>
      <c r="G123" s="27">
        <f t="shared" si="39"/>
        <v>0.625</v>
      </c>
      <c r="H123" s="26">
        <f>H124+H125</f>
        <v>11</v>
      </c>
      <c r="I123" s="27">
        <f t="shared" si="41"/>
        <v>0.73333333333333328</v>
      </c>
      <c r="J123" s="26">
        <f>J124+J125</f>
        <v>4</v>
      </c>
      <c r="K123" s="27">
        <f t="shared" si="40"/>
        <v>0.26666666666666666</v>
      </c>
      <c r="L123" s="26">
        <f>L124+L125</f>
        <v>14</v>
      </c>
      <c r="M123" s="27">
        <f t="shared" si="49"/>
        <v>0.58333333333333337</v>
      </c>
      <c r="N123" s="26">
        <f>N124+N125</f>
        <v>0</v>
      </c>
      <c r="O123" s="60">
        <f t="shared" si="42"/>
        <v>0</v>
      </c>
      <c r="P123" s="26">
        <f>P124+P125</f>
        <v>14</v>
      </c>
      <c r="Q123" s="27">
        <f t="shared" si="43"/>
        <v>1</v>
      </c>
      <c r="R123" s="26">
        <f>R124+R125</f>
        <v>0</v>
      </c>
      <c r="S123" s="37">
        <f t="shared" si="44"/>
        <v>0</v>
      </c>
      <c r="T123" s="26">
        <f>T124+T125</f>
        <v>0</v>
      </c>
      <c r="U123" s="27">
        <f t="shared" si="50"/>
        <v>0</v>
      </c>
      <c r="V123" s="26">
        <f>V124+V125</f>
        <v>0</v>
      </c>
      <c r="W123" s="27">
        <f t="shared" si="51"/>
        <v>0</v>
      </c>
      <c r="X123" s="26">
        <f>X124+X125</f>
        <v>0</v>
      </c>
      <c r="Y123" s="27">
        <f t="shared" si="52"/>
        <v>0</v>
      </c>
    </row>
    <row r="124" spans="1:60" ht="27" customHeight="1" x14ac:dyDescent="0.25">
      <c r="A124" s="116"/>
      <c r="B124" s="109"/>
      <c r="C124" s="97"/>
      <c r="D124" s="22" t="s">
        <v>63</v>
      </c>
      <c r="E124" s="23">
        <v>19</v>
      </c>
      <c r="F124" s="23">
        <v>10</v>
      </c>
      <c r="G124" s="24">
        <f t="shared" si="39"/>
        <v>0.52631578947368418</v>
      </c>
      <c r="H124" s="23">
        <v>8</v>
      </c>
      <c r="I124" s="24">
        <f t="shared" si="41"/>
        <v>0.8</v>
      </c>
      <c r="J124" s="23">
        <v>2</v>
      </c>
      <c r="K124" s="24">
        <f t="shared" si="40"/>
        <v>0.2</v>
      </c>
      <c r="L124" s="23">
        <v>13</v>
      </c>
      <c r="M124" s="24">
        <f t="shared" si="49"/>
        <v>0.68421052631578949</v>
      </c>
      <c r="N124" s="23">
        <v>0</v>
      </c>
      <c r="O124" s="60">
        <f t="shared" si="42"/>
        <v>0</v>
      </c>
      <c r="P124" s="23">
        <v>13</v>
      </c>
      <c r="Q124" s="24">
        <f t="shared" si="43"/>
        <v>1</v>
      </c>
      <c r="R124" s="23">
        <v>0</v>
      </c>
      <c r="S124" s="39">
        <f t="shared" si="44"/>
        <v>0</v>
      </c>
      <c r="T124" s="23">
        <v>0</v>
      </c>
      <c r="U124" s="24">
        <f t="shared" si="50"/>
        <v>0</v>
      </c>
      <c r="V124" s="23">
        <v>0</v>
      </c>
      <c r="W124" s="24">
        <f t="shared" si="51"/>
        <v>0</v>
      </c>
      <c r="X124" s="23">
        <v>0</v>
      </c>
      <c r="Y124" s="24">
        <f t="shared" si="52"/>
        <v>0</v>
      </c>
    </row>
    <row r="125" spans="1:60" ht="26.25" customHeight="1" x14ac:dyDescent="0.25">
      <c r="A125" s="116"/>
      <c r="B125" s="109"/>
      <c r="C125" s="97"/>
      <c r="D125" s="22" t="s">
        <v>64</v>
      </c>
      <c r="E125" s="23">
        <v>5</v>
      </c>
      <c r="F125" s="23">
        <v>5</v>
      </c>
      <c r="G125" s="24">
        <f t="shared" si="39"/>
        <v>1</v>
      </c>
      <c r="H125" s="23">
        <v>3</v>
      </c>
      <c r="I125" s="24">
        <f t="shared" si="41"/>
        <v>0.6</v>
      </c>
      <c r="J125" s="23">
        <v>2</v>
      </c>
      <c r="K125" s="24">
        <f t="shared" si="40"/>
        <v>0.4</v>
      </c>
      <c r="L125" s="23">
        <v>1</v>
      </c>
      <c r="M125" s="24">
        <f t="shared" si="49"/>
        <v>0.2</v>
      </c>
      <c r="N125" s="23">
        <v>0</v>
      </c>
      <c r="O125" s="60">
        <f t="shared" si="42"/>
        <v>0</v>
      </c>
      <c r="P125" s="23">
        <v>1</v>
      </c>
      <c r="Q125" s="24">
        <f t="shared" si="43"/>
        <v>1</v>
      </c>
      <c r="R125" s="23">
        <v>0</v>
      </c>
      <c r="S125" s="39">
        <f t="shared" si="44"/>
        <v>0</v>
      </c>
      <c r="T125" s="23">
        <v>0</v>
      </c>
      <c r="U125" s="24">
        <f t="shared" si="50"/>
        <v>0</v>
      </c>
      <c r="V125" s="23">
        <v>0</v>
      </c>
      <c r="W125" s="24">
        <f t="shared" si="51"/>
        <v>0</v>
      </c>
      <c r="X125" s="23">
        <v>0</v>
      </c>
      <c r="Y125" s="24">
        <f t="shared" si="52"/>
        <v>0</v>
      </c>
    </row>
    <row r="126" spans="1:60" ht="24" customHeight="1" x14ac:dyDescent="0.25">
      <c r="A126" s="116"/>
      <c r="B126" s="109"/>
      <c r="C126" s="97" t="s">
        <v>70</v>
      </c>
      <c r="D126" s="25" t="s">
        <v>66</v>
      </c>
      <c r="E126" s="26">
        <f>E127+E128</f>
        <v>22</v>
      </c>
      <c r="F126" s="26">
        <f>F127+F128</f>
        <v>10</v>
      </c>
      <c r="G126" s="27">
        <f t="shared" si="39"/>
        <v>0.45454545454545453</v>
      </c>
      <c r="H126" s="26">
        <f>H127+H128</f>
        <v>7</v>
      </c>
      <c r="I126" s="27">
        <f t="shared" si="41"/>
        <v>0.7</v>
      </c>
      <c r="J126" s="26">
        <f>J127+J128</f>
        <v>3</v>
      </c>
      <c r="K126" s="27">
        <f t="shared" si="40"/>
        <v>0.3</v>
      </c>
      <c r="L126" s="26">
        <f>L127+L128</f>
        <v>11</v>
      </c>
      <c r="M126" s="27">
        <f t="shared" si="49"/>
        <v>0.5</v>
      </c>
      <c r="N126" s="26">
        <f>N127+N128</f>
        <v>0</v>
      </c>
      <c r="O126" s="60">
        <f t="shared" si="42"/>
        <v>0</v>
      </c>
      <c r="P126" s="26">
        <f>P127+P128</f>
        <v>11</v>
      </c>
      <c r="Q126" s="27">
        <f t="shared" si="43"/>
        <v>1</v>
      </c>
      <c r="R126" s="26">
        <f>R127+R128</f>
        <v>0</v>
      </c>
      <c r="S126" s="37">
        <f t="shared" si="44"/>
        <v>0</v>
      </c>
      <c r="T126" s="26">
        <f>T127+T128</f>
        <v>1</v>
      </c>
      <c r="U126" s="27">
        <f t="shared" si="50"/>
        <v>4.5454545454545456E-2</v>
      </c>
      <c r="V126" s="26">
        <f>V127+V128</f>
        <v>2</v>
      </c>
      <c r="W126" s="27">
        <f t="shared" si="51"/>
        <v>9.0909090909090912E-2</v>
      </c>
      <c r="X126" s="26">
        <f>X127+X128</f>
        <v>0</v>
      </c>
      <c r="Y126" s="27">
        <f t="shared" si="52"/>
        <v>0</v>
      </c>
    </row>
    <row r="127" spans="1:60" ht="23.25" customHeight="1" x14ac:dyDescent="0.25">
      <c r="A127" s="116"/>
      <c r="B127" s="109"/>
      <c r="C127" s="97"/>
      <c r="D127" s="22" t="s">
        <v>63</v>
      </c>
      <c r="E127" s="23">
        <v>14</v>
      </c>
      <c r="F127" s="23">
        <v>3</v>
      </c>
      <c r="G127" s="24">
        <f t="shared" ref="G127:G204" si="53">F127/E127</f>
        <v>0.21428571428571427</v>
      </c>
      <c r="H127" s="23">
        <v>1</v>
      </c>
      <c r="I127" s="24">
        <f t="shared" si="41"/>
        <v>0.33333333333333331</v>
      </c>
      <c r="J127" s="23">
        <v>2</v>
      </c>
      <c r="K127" s="24">
        <f t="shared" ref="K127:K203" si="54">J127/F127</f>
        <v>0.66666666666666663</v>
      </c>
      <c r="L127" s="23">
        <v>11</v>
      </c>
      <c r="M127" s="24">
        <f t="shared" si="49"/>
        <v>0.7857142857142857</v>
      </c>
      <c r="N127" s="23">
        <v>0</v>
      </c>
      <c r="O127" s="60">
        <f t="shared" si="42"/>
        <v>0</v>
      </c>
      <c r="P127" s="23">
        <v>11</v>
      </c>
      <c r="Q127" s="24">
        <f t="shared" si="43"/>
        <v>1</v>
      </c>
      <c r="R127" s="23">
        <v>0</v>
      </c>
      <c r="S127" s="39">
        <f t="shared" si="44"/>
        <v>0</v>
      </c>
      <c r="T127" s="23">
        <v>0</v>
      </c>
      <c r="U127" s="24">
        <f t="shared" si="50"/>
        <v>0</v>
      </c>
      <c r="V127" s="23">
        <v>2</v>
      </c>
      <c r="W127" s="24">
        <f t="shared" si="51"/>
        <v>0.14285714285714285</v>
      </c>
      <c r="X127" s="23">
        <v>0</v>
      </c>
      <c r="Y127" s="24">
        <f t="shared" si="52"/>
        <v>0</v>
      </c>
    </row>
    <row r="128" spans="1:60" ht="24" customHeight="1" x14ac:dyDescent="0.25">
      <c r="A128" s="116"/>
      <c r="B128" s="109"/>
      <c r="C128" s="97"/>
      <c r="D128" s="22" t="s">
        <v>64</v>
      </c>
      <c r="E128" s="23">
        <v>8</v>
      </c>
      <c r="F128" s="23">
        <v>7</v>
      </c>
      <c r="G128" s="24">
        <f t="shared" si="53"/>
        <v>0.875</v>
      </c>
      <c r="H128" s="23">
        <v>6</v>
      </c>
      <c r="I128" s="24">
        <f t="shared" ref="I128:I203" si="55">H128/F128</f>
        <v>0.8571428571428571</v>
      </c>
      <c r="J128" s="23">
        <v>1</v>
      </c>
      <c r="K128" s="24">
        <f t="shared" si="54"/>
        <v>0.14285714285714285</v>
      </c>
      <c r="L128" s="23">
        <v>0</v>
      </c>
      <c r="M128" s="24">
        <f t="shared" si="49"/>
        <v>0</v>
      </c>
      <c r="N128" s="23">
        <v>0</v>
      </c>
      <c r="O128" s="60">
        <v>0</v>
      </c>
      <c r="P128" s="23">
        <v>0</v>
      </c>
      <c r="Q128" s="24">
        <v>0</v>
      </c>
      <c r="R128" s="23">
        <v>0</v>
      </c>
      <c r="S128" s="39">
        <v>0</v>
      </c>
      <c r="T128" s="23">
        <v>1</v>
      </c>
      <c r="U128" s="24">
        <f t="shared" si="50"/>
        <v>0.125</v>
      </c>
      <c r="V128" s="23">
        <v>0</v>
      </c>
      <c r="W128" s="24">
        <f t="shared" si="51"/>
        <v>0</v>
      </c>
      <c r="X128" s="23">
        <v>0</v>
      </c>
      <c r="Y128" s="24">
        <f t="shared" si="52"/>
        <v>0</v>
      </c>
    </row>
    <row r="129" spans="1:60" ht="39" customHeight="1" x14ac:dyDescent="0.25">
      <c r="A129" s="116"/>
      <c r="B129" s="109"/>
      <c r="C129" s="99" t="s">
        <v>98</v>
      </c>
      <c r="D129" s="25" t="s">
        <v>116</v>
      </c>
      <c r="E129" s="26">
        <f>E130+E131</f>
        <v>68</v>
      </c>
      <c r="F129" s="26">
        <f>F130+F131</f>
        <v>34</v>
      </c>
      <c r="G129" s="27">
        <f t="shared" si="53"/>
        <v>0.5</v>
      </c>
      <c r="H129" s="26">
        <f>H130+H131</f>
        <v>25</v>
      </c>
      <c r="I129" s="27">
        <f t="shared" si="55"/>
        <v>0.73529411764705888</v>
      </c>
      <c r="J129" s="26">
        <f>J130+J131</f>
        <v>9</v>
      </c>
      <c r="K129" s="27">
        <f t="shared" si="54"/>
        <v>0.26470588235294118</v>
      </c>
      <c r="L129" s="26">
        <f>L130+L131</f>
        <v>37</v>
      </c>
      <c r="M129" s="27">
        <f t="shared" si="49"/>
        <v>0.54411764705882348</v>
      </c>
      <c r="N129" s="26">
        <f>N130+N131</f>
        <v>0</v>
      </c>
      <c r="O129" s="60">
        <f t="shared" si="42"/>
        <v>0</v>
      </c>
      <c r="P129" s="26">
        <f>P130+P131</f>
        <v>35</v>
      </c>
      <c r="Q129" s="27">
        <f t="shared" si="43"/>
        <v>0.94594594594594594</v>
      </c>
      <c r="R129" s="26">
        <f>R130+R131</f>
        <v>2</v>
      </c>
      <c r="S129" s="37">
        <f t="shared" si="44"/>
        <v>5.4054054054054057E-2</v>
      </c>
      <c r="T129" s="26">
        <f>T130+T131</f>
        <v>1</v>
      </c>
      <c r="U129" s="27">
        <f t="shared" si="50"/>
        <v>1.4705882352941176E-2</v>
      </c>
      <c r="V129" s="26">
        <f>V130+V131</f>
        <v>2</v>
      </c>
      <c r="W129" s="27">
        <f t="shared" si="51"/>
        <v>2.9411764705882353E-2</v>
      </c>
      <c r="X129" s="26">
        <f>X130+X131</f>
        <v>0</v>
      </c>
      <c r="Y129" s="27">
        <f t="shared" si="52"/>
        <v>0</v>
      </c>
    </row>
    <row r="130" spans="1:60" ht="27.75" customHeight="1" x14ac:dyDescent="0.25">
      <c r="A130" s="116"/>
      <c r="B130" s="109"/>
      <c r="C130" s="99"/>
      <c r="D130" s="22" t="s">
        <v>63</v>
      </c>
      <c r="E130" s="23">
        <f>E119+E121+E124+E127</f>
        <v>46</v>
      </c>
      <c r="F130" s="23">
        <f>F119+F121+F124+F127</f>
        <v>16</v>
      </c>
      <c r="G130" s="24">
        <f t="shared" si="53"/>
        <v>0.34782608695652173</v>
      </c>
      <c r="H130" s="23">
        <f>H119+H121+H124+H127</f>
        <v>11</v>
      </c>
      <c r="I130" s="24">
        <f t="shared" si="55"/>
        <v>0.6875</v>
      </c>
      <c r="J130" s="23">
        <f>J119+J121+J124+J127</f>
        <v>5</v>
      </c>
      <c r="K130" s="24">
        <f t="shared" si="54"/>
        <v>0.3125</v>
      </c>
      <c r="L130" s="23">
        <f>L119+L121+L124+L127</f>
        <v>34</v>
      </c>
      <c r="M130" s="24">
        <f t="shared" si="49"/>
        <v>0.73913043478260865</v>
      </c>
      <c r="N130" s="23">
        <f>N119+N121+N124+N127</f>
        <v>0</v>
      </c>
      <c r="O130" s="60">
        <f t="shared" si="42"/>
        <v>0</v>
      </c>
      <c r="P130" s="23">
        <f>P119+P121+P124+P127</f>
        <v>34</v>
      </c>
      <c r="Q130" s="24">
        <f t="shared" si="43"/>
        <v>1</v>
      </c>
      <c r="R130" s="23">
        <f>R119+R121+R124+R127</f>
        <v>0</v>
      </c>
      <c r="S130" s="39">
        <f t="shared" si="44"/>
        <v>0</v>
      </c>
      <c r="T130" s="23">
        <f>T119+T121+T124+T127</f>
        <v>0</v>
      </c>
      <c r="U130" s="24">
        <f t="shared" si="50"/>
        <v>0</v>
      </c>
      <c r="V130" s="23">
        <f>V119+V121+V124+V127</f>
        <v>2</v>
      </c>
      <c r="W130" s="24">
        <f t="shared" si="51"/>
        <v>4.3478260869565216E-2</v>
      </c>
      <c r="X130" s="23">
        <f>X119+X121+X124+X127</f>
        <v>0</v>
      </c>
      <c r="Y130" s="24">
        <f t="shared" si="52"/>
        <v>0</v>
      </c>
    </row>
    <row r="131" spans="1:60" s="34" customFormat="1" ht="30.75" customHeight="1" thickBot="1" x14ac:dyDescent="0.3">
      <c r="A131" s="117"/>
      <c r="B131" s="110"/>
      <c r="C131" s="99"/>
      <c r="D131" s="22" t="s">
        <v>64</v>
      </c>
      <c r="E131" s="23">
        <f>E122+E125+E128+E118</f>
        <v>22</v>
      </c>
      <c r="F131" s="23">
        <f>F122+F125+F128+F118</f>
        <v>18</v>
      </c>
      <c r="G131" s="24">
        <f t="shared" si="53"/>
        <v>0.81818181818181823</v>
      </c>
      <c r="H131" s="23">
        <f>H122+H125+H128+H118</f>
        <v>14</v>
      </c>
      <c r="I131" s="24">
        <f t="shared" si="55"/>
        <v>0.77777777777777779</v>
      </c>
      <c r="J131" s="23">
        <f>J122+J125+J128+J118</f>
        <v>4</v>
      </c>
      <c r="K131" s="24">
        <f t="shared" si="54"/>
        <v>0.22222222222222221</v>
      </c>
      <c r="L131" s="23">
        <f>L122+L125+L128+L118</f>
        <v>3</v>
      </c>
      <c r="M131" s="24">
        <f t="shared" si="49"/>
        <v>0.13636363636363635</v>
      </c>
      <c r="N131" s="23">
        <f>N122+N125+N128+N118</f>
        <v>0</v>
      </c>
      <c r="O131" s="60">
        <f t="shared" si="42"/>
        <v>0</v>
      </c>
      <c r="P131" s="23">
        <f>P122+P125+P128+P118</f>
        <v>1</v>
      </c>
      <c r="Q131" s="24">
        <f t="shared" si="43"/>
        <v>0.33333333333333331</v>
      </c>
      <c r="R131" s="23">
        <f>R122+R125+R128+R118</f>
        <v>2</v>
      </c>
      <c r="S131" s="39">
        <f t="shared" si="44"/>
        <v>0.66666666666666663</v>
      </c>
      <c r="T131" s="23">
        <f>T122+T125+T128+T118</f>
        <v>1</v>
      </c>
      <c r="U131" s="24">
        <f t="shared" si="50"/>
        <v>4.5454545454545456E-2</v>
      </c>
      <c r="V131" s="23">
        <f>V122+V125+V128+V118</f>
        <v>0</v>
      </c>
      <c r="W131" s="24">
        <f t="shared" si="51"/>
        <v>0</v>
      </c>
      <c r="X131" s="23">
        <f>X122+X125+X128+X118</f>
        <v>0</v>
      </c>
      <c r="Y131" s="24">
        <f t="shared" si="52"/>
        <v>0</v>
      </c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</row>
    <row r="132" spans="1:60" ht="39" customHeight="1" x14ac:dyDescent="0.25">
      <c r="A132" s="87" t="s">
        <v>54</v>
      </c>
      <c r="B132" s="89" t="s">
        <v>145</v>
      </c>
      <c r="C132" s="90" t="s">
        <v>80</v>
      </c>
      <c r="D132" s="14" t="s">
        <v>86</v>
      </c>
      <c r="E132" s="19">
        <f>E133+E134</f>
        <v>89</v>
      </c>
      <c r="F132" s="19">
        <f>F133+F134</f>
        <v>62</v>
      </c>
      <c r="G132" s="20">
        <f t="shared" ref="G132:G134" si="56">F132/E132</f>
        <v>0.6966292134831461</v>
      </c>
      <c r="H132" s="19">
        <f>H133+H134</f>
        <v>42</v>
      </c>
      <c r="I132" s="20">
        <f t="shared" ref="I132:I134" si="57">H132/F132</f>
        <v>0.67741935483870963</v>
      </c>
      <c r="J132" s="19">
        <f>J133+J134</f>
        <v>20</v>
      </c>
      <c r="K132" s="20">
        <f t="shared" ref="K132:K134" si="58">J132/F132</f>
        <v>0.32258064516129031</v>
      </c>
      <c r="L132" s="19">
        <f>L133+L134</f>
        <v>16</v>
      </c>
      <c r="M132" s="20">
        <f t="shared" si="49"/>
        <v>0.1797752808988764</v>
      </c>
      <c r="N132" s="19">
        <f>N133+N134</f>
        <v>0</v>
      </c>
      <c r="O132" s="62">
        <f t="shared" si="42"/>
        <v>0</v>
      </c>
      <c r="P132" s="19">
        <f>P133+P134</f>
        <v>15</v>
      </c>
      <c r="Q132" s="20">
        <f t="shared" si="43"/>
        <v>0.9375</v>
      </c>
      <c r="R132" s="19">
        <f>R133+R134</f>
        <v>1</v>
      </c>
      <c r="S132" s="35">
        <f t="shared" si="44"/>
        <v>6.25E-2</v>
      </c>
      <c r="T132" s="19">
        <f>T133+T134</f>
        <v>2</v>
      </c>
      <c r="U132" s="20">
        <f t="shared" si="50"/>
        <v>2.247191011235955E-2</v>
      </c>
      <c r="V132" s="19">
        <f>V133+V134</f>
        <v>0</v>
      </c>
      <c r="W132" s="20">
        <f t="shared" si="51"/>
        <v>0</v>
      </c>
      <c r="X132" s="19">
        <f>X133+X134</f>
        <v>2</v>
      </c>
      <c r="Y132" s="20">
        <f t="shared" si="52"/>
        <v>2.247191011235955E-2</v>
      </c>
    </row>
    <row r="133" spans="1:60" ht="50.25" customHeight="1" x14ac:dyDescent="0.25">
      <c r="A133" s="87"/>
      <c r="B133" s="89"/>
      <c r="C133" s="90"/>
      <c r="D133" s="2" t="s">
        <v>63</v>
      </c>
      <c r="E133" s="5">
        <v>75</v>
      </c>
      <c r="F133" s="5">
        <v>52</v>
      </c>
      <c r="G133" s="6">
        <f t="shared" si="56"/>
        <v>0.69333333333333336</v>
      </c>
      <c r="H133" s="5">
        <v>35</v>
      </c>
      <c r="I133" s="6">
        <f t="shared" si="57"/>
        <v>0.67307692307692313</v>
      </c>
      <c r="J133" s="5">
        <f>F133-H133</f>
        <v>17</v>
      </c>
      <c r="K133" s="6">
        <f t="shared" si="58"/>
        <v>0.32692307692307693</v>
      </c>
      <c r="L133" s="5">
        <v>15</v>
      </c>
      <c r="M133" s="6">
        <f t="shared" ref="M133:M134" si="59">L133/E133</f>
        <v>0.2</v>
      </c>
      <c r="N133" s="5">
        <v>0</v>
      </c>
      <c r="O133" s="61">
        <f t="shared" si="42"/>
        <v>0</v>
      </c>
      <c r="P133" s="5">
        <v>15</v>
      </c>
      <c r="Q133" s="6">
        <f t="shared" ref="Q133:Q194" si="60">P133/L133</f>
        <v>1</v>
      </c>
      <c r="R133" s="5">
        <v>0</v>
      </c>
      <c r="S133" s="43">
        <f t="shared" ref="S133:S196" si="61">R133/L133</f>
        <v>0</v>
      </c>
      <c r="T133" s="5">
        <v>2</v>
      </c>
      <c r="U133" s="20">
        <f t="shared" ref="U133:U134" si="62">T133/E133</f>
        <v>2.6666666666666668E-2</v>
      </c>
      <c r="V133" s="5">
        <v>0</v>
      </c>
      <c r="W133" s="20">
        <f t="shared" ref="W133:W134" si="63">V133/E133</f>
        <v>0</v>
      </c>
      <c r="X133" s="5">
        <v>1</v>
      </c>
      <c r="Y133" s="6">
        <f t="shared" ref="Y133:Y134" si="64">X133/E133</f>
        <v>1.3333333333333334E-2</v>
      </c>
    </row>
    <row r="134" spans="1:60" s="34" customFormat="1" ht="55.5" customHeight="1" thickBot="1" x14ac:dyDescent="0.3">
      <c r="A134" s="87"/>
      <c r="B134" s="89"/>
      <c r="C134" s="90"/>
      <c r="D134" s="2" t="s">
        <v>64</v>
      </c>
      <c r="E134" s="5">
        <v>14</v>
      </c>
      <c r="F134" s="5">
        <v>10</v>
      </c>
      <c r="G134" s="6">
        <f t="shared" si="56"/>
        <v>0.7142857142857143</v>
      </c>
      <c r="H134" s="5">
        <v>7</v>
      </c>
      <c r="I134" s="6">
        <f t="shared" si="57"/>
        <v>0.7</v>
      </c>
      <c r="J134" s="5">
        <f>F134-H134</f>
        <v>3</v>
      </c>
      <c r="K134" s="6">
        <f t="shared" si="58"/>
        <v>0.3</v>
      </c>
      <c r="L134" s="5">
        <v>1</v>
      </c>
      <c r="M134" s="6">
        <f t="shared" si="59"/>
        <v>7.1428571428571425E-2</v>
      </c>
      <c r="N134" s="5">
        <v>0</v>
      </c>
      <c r="O134" s="61">
        <f t="shared" si="42"/>
        <v>0</v>
      </c>
      <c r="P134" s="5">
        <v>0</v>
      </c>
      <c r="Q134" s="6">
        <f t="shared" si="60"/>
        <v>0</v>
      </c>
      <c r="R134" s="5">
        <v>1</v>
      </c>
      <c r="S134" s="43">
        <f t="shared" si="61"/>
        <v>1</v>
      </c>
      <c r="T134" s="5">
        <v>0</v>
      </c>
      <c r="U134" s="20">
        <f t="shared" si="62"/>
        <v>0</v>
      </c>
      <c r="V134" s="5">
        <v>0</v>
      </c>
      <c r="W134" s="20">
        <f t="shared" si="63"/>
        <v>0</v>
      </c>
      <c r="X134" s="5">
        <v>1</v>
      </c>
      <c r="Y134" s="6">
        <f t="shared" si="64"/>
        <v>7.1428571428571425E-2</v>
      </c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</row>
    <row r="135" spans="1:60" ht="18.75" x14ac:dyDescent="0.25">
      <c r="A135" s="87" t="s">
        <v>55</v>
      </c>
      <c r="B135" s="89" t="s">
        <v>146</v>
      </c>
      <c r="C135" s="91" t="s">
        <v>15</v>
      </c>
      <c r="D135" s="25" t="s">
        <v>66</v>
      </c>
      <c r="E135" s="26">
        <f>E136+E137</f>
        <v>35</v>
      </c>
      <c r="F135" s="26">
        <f>F136+F137</f>
        <v>25</v>
      </c>
      <c r="G135" s="27">
        <f t="shared" si="53"/>
        <v>0.7142857142857143</v>
      </c>
      <c r="H135" s="26">
        <f>H136+H137</f>
        <v>8</v>
      </c>
      <c r="I135" s="27">
        <f t="shared" si="55"/>
        <v>0.32</v>
      </c>
      <c r="J135" s="26">
        <f>J136+J137</f>
        <v>17</v>
      </c>
      <c r="K135" s="27">
        <f t="shared" si="54"/>
        <v>0.68</v>
      </c>
      <c r="L135" s="26">
        <f>L136+L137</f>
        <v>9</v>
      </c>
      <c r="M135" s="27">
        <f t="shared" ref="M135:M172" si="65">L135/E135</f>
        <v>0.25714285714285712</v>
      </c>
      <c r="N135" s="26">
        <f>N136+N137</f>
        <v>0</v>
      </c>
      <c r="O135" s="63">
        <f t="shared" ref="O135:O196" si="66">N135/L135</f>
        <v>0</v>
      </c>
      <c r="P135" s="26">
        <f>P136+P137</f>
        <v>6</v>
      </c>
      <c r="Q135" s="27">
        <f t="shared" si="60"/>
        <v>0.66666666666666663</v>
      </c>
      <c r="R135" s="26">
        <f>R136+R137</f>
        <v>3</v>
      </c>
      <c r="S135" s="37">
        <f t="shared" si="61"/>
        <v>0.33333333333333331</v>
      </c>
      <c r="T135" s="26">
        <f>T136+T137</f>
        <v>1</v>
      </c>
      <c r="U135" s="27">
        <f t="shared" ref="U135:U172" si="67">T135/E135</f>
        <v>2.8571428571428571E-2</v>
      </c>
      <c r="V135" s="26">
        <f>V136+V137</f>
        <v>0</v>
      </c>
      <c r="W135" s="27">
        <f t="shared" ref="W135:W172" si="68">V135/E135</f>
        <v>0</v>
      </c>
      <c r="X135" s="26">
        <f>X136+X137</f>
        <v>1</v>
      </c>
      <c r="Y135" s="27">
        <f t="shared" ref="Y135:Y172" si="69">X135/E135</f>
        <v>2.8571428571428571E-2</v>
      </c>
    </row>
    <row r="136" spans="1:60" ht="18.75" x14ac:dyDescent="0.25">
      <c r="A136" s="87"/>
      <c r="B136" s="89"/>
      <c r="C136" s="91"/>
      <c r="D136" s="22" t="s">
        <v>63</v>
      </c>
      <c r="E136" s="23">
        <v>21</v>
      </c>
      <c r="F136" s="23">
        <v>13</v>
      </c>
      <c r="G136" s="24">
        <f t="shared" si="53"/>
        <v>0.61904761904761907</v>
      </c>
      <c r="H136" s="23">
        <v>1</v>
      </c>
      <c r="I136" s="24">
        <f t="shared" si="55"/>
        <v>7.6923076923076927E-2</v>
      </c>
      <c r="J136" s="23">
        <v>12</v>
      </c>
      <c r="K136" s="24">
        <f t="shared" si="54"/>
        <v>0.92307692307692313</v>
      </c>
      <c r="L136" s="23">
        <v>6</v>
      </c>
      <c r="M136" s="24">
        <f t="shared" si="65"/>
        <v>0.2857142857142857</v>
      </c>
      <c r="N136" s="23">
        <v>0</v>
      </c>
      <c r="O136" s="60">
        <f t="shared" si="66"/>
        <v>0</v>
      </c>
      <c r="P136" s="23">
        <v>6</v>
      </c>
      <c r="Q136" s="24">
        <f t="shared" si="60"/>
        <v>1</v>
      </c>
      <c r="R136" s="23">
        <v>0</v>
      </c>
      <c r="S136" s="39">
        <f t="shared" si="61"/>
        <v>0</v>
      </c>
      <c r="T136" s="23">
        <v>1</v>
      </c>
      <c r="U136" s="24">
        <f t="shared" si="67"/>
        <v>4.7619047619047616E-2</v>
      </c>
      <c r="V136" s="23">
        <v>0</v>
      </c>
      <c r="W136" s="24">
        <f t="shared" si="68"/>
        <v>0</v>
      </c>
      <c r="X136" s="23">
        <v>1</v>
      </c>
      <c r="Y136" s="24">
        <f t="shared" si="69"/>
        <v>4.7619047619047616E-2</v>
      </c>
    </row>
    <row r="137" spans="1:60" ht="18.75" x14ac:dyDescent="0.25">
      <c r="A137" s="87"/>
      <c r="B137" s="89"/>
      <c r="C137" s="91"/>
      <c r="D137" s="22" t="s">
        <v>64</v>
      </c>
      <c r="E137" s="23">
        <v>14</v>
      </c>
      <c r="F137" s="23">
        <v>12</v>
      </c>
      <c r="G137" s="24">
        <f t="shared" si="53"/>
        <v>0.8571428571428571</v>
      </c>
      <c r="H137" s="23">
        <v>7</v>
      </c>
      <c r="I137" s="24">
        <f t="shared" si="55"/>
        <v>0.58333333333333337</v>
      </c>
      <c r="J137" s="23">
        <v>5</v>
      </c>
      <c r="K137" s="24">
        <f t="shared" si="54"/>
        <v>0.41666666666666669</v>
      </c>
      <c r="L137" s="23">
        <v>3</v>
      </c>
      <c r="M137" s="24">
        <f t="shared" si="65"/>
        <v>0.21428571428571427</v>
      </c>
      <c r="N137" s="23">
        <v>0</v>
      </c>
      <c r="O137" s="60">
        <f t="shared" si="66"/>
        <v>0</v>
      </c>
      <c r="P137" s="23">
        <v>0</v>
      </c>
      <c r="Q137" s="24">
        <f t="shared" si="60"/>
        <v>0</v>
      </c>
      <c r="R137" s="23">
        <v>3</v>
      </c>
      <c r="S137" s="39">
        <f t="shared" si="61"/>
        <v>1</v>
      </c>
      <c r="T137" s="23">
        <v>0</v>
      </c>
      <c r="U137" s="24">
        <f t="shared" si="67"/>
        <v>0</v>
      </c>
      <c r="V137" s="23">
        <v>0</v>
      </c>
      <c r="W137" s="24">
        <f t="shared" si="68"/>
        <v>0</v>
      </c>
      <c r="X137" s="23">
        <v>0</v>
      </c>
      <c r="Y137" s="24">
        <f t="shared" si="69"/>
        <v>0</v>
      </c>
    </row>
    <row r="138" spans="1:60" ht="18.75" x14ac:dyDescent="0.25">
      <c r="A138" s="87"/>
      <c r="B138" s="89"/>
      <c r="C138" s="97" t="s">
        <v>16</v>
      </c>
      <c r="D138" s="25" t="s">
        <v>66</v>
      </c>
      <c r="E138" s="26">
        <f>E139+E140</f>
        <v>28</v>
      </c>
      <c r="F138" s="26">
        <f>F139+F140</f>
        <v>24</v>
      </c>
      <c r="G138" s="27">
        <f t="shared" si="53"/>
        <v>0.8571428571428571</v>
      </c>
      <c r="H138" s="26">
        <f>H139+H140</f>
        <v>7</v>
      </c>
      <c r="I138" s="27">
        <f t="shared" si="55"/>
        <v>0.29166666666666669</v>
      </c>
      <c r="J138" s="26">
        <f>J139+J140</f>
        <v>17</v>
      </c>
      <c r="K138" s="27">
        <f t="shared" si="54"/>
        <v>0.70833333333333337</v>
      </c>
      <c r="L138" s="26">
        <f>L139+L140</f>
        <v>5</v>
      </c>
      <c r="M138" s="27">
        <f t="shared" si="65"/>
        <v>0.17857142857142858</v>
      </c>
      <c r="N138" s="26">
        <f>N139+N140</f>
        <v>0</v>
      </c>
      <c r="O138" s="63">
        <f t="shared" si="66"/>
        <v>0</v>
      </c>
      <c r="P138" s="26">
        <f>P139+P140</f>
        <v>5</v>
      </c>
      <c r="Q138" s="27">
        <f t="shared" si="60"/>
        <v>1</v>
      </c>
      <c r="R138" s="26">
        <f>R139+R140</f>
        <v>0</v>
      </c>
      <c r="S138" s="37">
        <f t="shared" si="61"/>
        <v>0</v>
      </c>
      <c r="T138" s="26">
        <f>T139+T140</f>
        <v>0</v>
      </c>
      <c r="U138" s="27">
        <f t="shared" si="67"/>
        <v>0</v>
      </c>
      <c r="V138" s="26">
        <f>V139+V140</f>
        <v>1</v>
      </c>
      <c r="W138" s="27">
        <f t="shared" si="68"/>
        <v>3.5714285714285712E-2</v>
      </c>
      <c r="X138" s="26">
        <f>X139+X140</f>
        <v>0</v>
      </c>
      <c r="Y138" s="27">
        <f t="shared" si="69"/>
        <v>0</v>
      </c>
    </row>
    <row r="139" spans="1:60" ht="18.75" x14ac:dyDescent="0.25">
      <c r="A139" s="87"/>
      <c r="B139" s="89"/>
      <c r="C139" s="97"/>
      <c r="D139" s="22" t="s">
        <v>63</v>
      </c>
      <c r="E139" s="23">
        <v>22</v>
      </c>
      <c r="F139" s="23">
        <v>18</v>
      </c>
      <c r="G139" s="24">
        <f t="shared" si="53"/>
        <v>0.81818181818181823</v>
      </c>
      <c r="H139" s="23">
        <v>5</v>
      </c>
      <c r="I139" s="24">
        <f t="shared" si="55"/>
        <v>0.27777777777777779</v>
      </c>
      <c r="J139" s="23">
        <v>13</v>
      </c>
      <c r="K139" s="24">
        <f t="shared" si="54"/>
        <v>0.72222222222222221</v>
      </c>
      <c r="L139" s="23">
        <v>5</v>
      </c>
      <c r="M139" s="24">
        <f t="shared" si="65"/>
        <v>0.22727272727272727</v>
      </c>
      <c r="N139" s="23">
        <v>0</v>
      </c>
      <c r="O139" s="60">
        <f t="shared" si="66"/>
        <v>0</v>
      </c>
      <c r="P139" s="23">
        <v>5</v>
      </c>
      <c r="Q139" s="24">
        <f t="shared" si="60"/>
        <v>1</v>
      </c>
      <c r="R139" s="23">
        <v>0</v>
      </c>
      <c r="S139" s="39">
        <f t="shared" si="61"/>
        <v>0</v>
      </c>
      <c r="T139" s="23">
        <v>0</v>
      </c>
      <c r="U139" s="24">
        <f t="shared" si="67"/>
        <v>0</v>
      </c>
      <c r="V139" s="23">
        <v>1</v>
      </c>
      <c r="W139" s="24">
        <f t="shared" si="68"/>
        <v>4.5454545454545456E-2</v>
      </c>
      <c r="X139" s="23">
        <v>0</v>
      </c>
      <c r="Y139" s="24">
        <f t="shared" si="69"/>
        <v>0</v>
      </c>
    </row>
    <row r="140" spans="1:60" ht="18.75" x14ac:dyDescent="0.25">
      <c r="A140" s="87"/>
      <c r="B140" s="89"/>
      <c r="C140" s="97"/>
      <c r="D140" s="22" t="s">
        <v>64</v>
      </c>
      <c r="E140" s="23">
        <v>6</v>
      </c>
      <c r="F140" s="23">
        <v>6</v>
      </c>
      <c r="G140" s="24">
        <f t="shared" si="53"/>
        <v>1</v>
      </c>
      <c r="H140" s="23">
        <v>2</v>
      </c>
      <c r="I140" s="24">
        <f t="shared" si="55"/>
        <v>0.33333333333333331</v>
      </c>
      <c r="J140" s="23">
        <v>4</v>
      </c>
      <c r="K140" s="24">
        <f t="shared" si="54"/>
        <v>0.66666666666666663</v>
      </c>
      <c r="L140" s="23">
        <v>0</v>
      </c>
      <c r="M140" s="24">
        <f t="shared" si="65"/>
        <v>0</v>
      </c>
      <c r="N140" s="23">
        <v>0</v>
      </c>
      <c r="O140" s="60">
        <v>0</v>
      </c>
      <c r="P140" s="23">
        <v>0</v>
      </c>
      <c r="Q140" s="24">
        <v>0</v>
      </c>
      <c r="R140" s="23">
        <v>0</v>
      </c>
      <c r="S140" s="39">
        <v>0</v>
      </c>
      <c r="T140" s="23">
        <v>0</v>
      </c>
      <c r="U140" s="24">
        <f t="shared" si="67"/>
        <v>0</v>
      </c>
      <c r="V140" s="23">
        <v>0</v>
      </c>
      <c r="W140" s="24">
        <f t="shared" si="68"/>
        <v>0</v>
      </c>
      <c r="X140" s="23">
        <v>0</v>
      </c>
      <c r="Y140" s="24">
        <f t="shared" si="69"/>
        <v>0</v>
      </c>
    </row>
    <row r="141" spans="1:60" ht="18.75" x14ac:dyDescent="0.25">
      <c r="A141" s="87"/>
      <c r="B141" s="89"/>
      <c r="C141" s="91" t="s">
        <v>17</v>
      </c>
      <c r="D141" s="25" t="s">
        <v>66</v>
      </c>
      <c r="E141" s="26">
        <f>E142+E143</f>
        <v>33</v>
      </c>
      <c r="F141" s="26">
        <f>F142+F143</f>
        <v>23</v>
      </c>
      <c r="G141" s="27">
        <f t="shared" si="53"/>
        <v>0.69696969696969702</v>
      </c>
      <c r="H141" s="26">
        <f>H142+H143</f>
        <v>18</v>
      </c>
      <c r="I141" s="27">
        <f t="shared" si="55"/>
        <v>0.78260869565217395</v>
      </c>
      <c r="J141" s="26">
        <f>J142+J143</f>
        <v>5</v>
      </c>
      <c r="K141" s="27">
        <f t="shared" si="54"/>
        <v>0.21739130434782608</v>
      </c>
      <c r="L141" s="26">
        <f>L142+L143</f>
        <v>10</v>
      </c>
      <c r="M141" s="27">
        <f t="shared" si="65"/>
        <v>0.30303030303030304</v>
      </c>
      <c r="N141" s="26">
        <f>N142+N143</f>
        <v>0</v>
      </c>
      <c r="O141" s="63">
        <f t="shared" si="66"/>
        <v>0</v>
      </c>
      <c r="P141" s="26">
        <f>P142+P143</f>
        <v>9</v>
      </c>
      <c r="Q141" s="27">
        <f t="shared" si="60"/>
        <v>0.9</v>
      </c>
      <c r="R141" s="26">
        <f>R142+R143</f>
        <v>1</v>
      </c>
      <c r="S141" s="37">
        <f t="shared" si="61"/>
        <v>0.1</v>
      </c>
      <c r="T141" s="26">
        <f>T142+T143</f>
        <v>0</v>
      </c>
      <c r="U141" s="27">
        <f t="shared" si="67"/>
        <v>0</v>
      </c>
      <c r="V141" s="26">
        <f>V142+V143</f>
        <v>0</v>
      </c>
      <c r="W141" s="27">
        <f t="shared" si="68"/>
        <v>0</v>
      </c>
      <c r="X141" s="26">
        <f>X142+X143</f>
        <v>0</v>
      </c>
      <c r="Y141" s="27">
        <f t="shared" si="69"/>
        <v>0</v>
      </c>
    </row>
    <row r="142" spans="1:60" ht="18.75" x14ac:dyDescent="0.25">
      <c r="A142" s="87"/>
      <c r="B142" s="89"/>
      <c r="C142" s="91"/>
      <c r="D142" s="22" t="s">
        <v>63</v>
      </c>
      <c r="E142" s="23">
        <v>16</v>
      </c>
      <c r="F142" s="23">
        <v>9</v>
      </c>
      <c r="G142" s="24">
        <f t="shared" si="53"/>
        <v>0.5625</v>
      </c>
      <c r="H142" s="23">
        <v>7</v>
      </c>
      <c r="I142" s="24">
        <v>0</v>
      </c>
      <c r="J142" s="23">
        <v>2</v>
      </c>
      <c r="K142" s="24">
        <v>0</v>
      </c>
      <c r="L142" s="23">
        <v>9</v>
      </c>
      <c r="M142" s="24">
        <f t="shared" si="65"/>
        <v>0.5625</v>
      </c>
      <c r="N142" s="23">
        <v>0</v>
      </c>
      <c r="O142" s="60">
        <f t="shared" si="66"/>
        <v>0</v>
      </c>
      <c r="P142" s="23">
        <v>9</v>
      </c>
      <c r="Q142" s="24">
        <f t="shared" si="60"/>
        <v>1</v>
      </c>
      <c r="R142" s="23">
        <v>0</v>
      </c>
      <c r="S142" s="39">
        <f t="shared" si="61"/>
        <v>0</v>
      </c>
      <c r="T142" s="23">
        <v>0</v>
      </c>
      <c r="U142" s="24">
        <f t="shared" si="67"/>
        <v>0</v>
      </c>
      <c r="V142" s="23">
        <v>0</v>
      </c>
      <c r="W142" s="24">
        <f t="shared" si="68"/>
        <v>0</v>
      </c>
      <c r="X142" s="23">
        <v>0</v>
      </c>
      <c r="Y142" s="24">
        <f t="shared" si="69"/>
        <v>0</v>
      </c>
    </row>
    <row r="143" spans="1:60" ht="18.75" x14ac:dyDescent="0.25">
      <c r="A143" s="87"/>
      <c r="B143" s="89"/>
      <c r="C143" s="91"/>
      <c r="D143" s="22" t="s">
        <v>64</v>
      </c>
      <c r="E143" s="23">
        <v>17</v>
      </c>
      <c r="F143" s="23">
        <v>14</v>
      </c>
      <c r="G143" s="24">
        <f t="shared" si="53"/>
        <v>0.82352941176470584</v>
      </c>
      <c r="H143" s="23">
        <v>11</v>
      </c>
      <c r="I143" s="24">
        <f t="shared" si="55"/>
        <v>0.7857142857142857</v>
      </c>
      <c r="J143" s="23">
        <v>3</v>
      </c>
      <c r="K143" s="24">
        <f t="shared" si="54"/>
        <v>0.21428571428571427</v>
      </c>
      <c r="L143" s="23">
        <v>1</v>
      </c>
      <c r="M143" s="24">
        <f t="shared" si="65"/>
        <v>5.8823529411764705E-2</v>
      </c>
      <c r="N143" s="23">
        <v>0</v>
      </c>
      <c r="O143" s="60">
        <f t="shared" si="66"/>
        <v>0</v>
      </c>
      <c r="P143" s="23">
        <v>0</v>
      </c>
      <c r="Q143" s="24">
        <f t="shared" si="60"/>
        <v>0</v>
      </c>
      <c r="R143" s="23">
        <v>1</v>
      </c>
      <c r="S143" s="39">
        <f t="shared" si="61"/>
        <v>1</v>
      </c>
      <c r="T143" s="23">
        <v>0</v>
      </c>
      <c r="U143" s="24">
        <f t="shared" si="67"/>
        <v>0</v>
      </c>
      <c r="V143" s="23">
        <v>0</v>
      </c>
      <c r="W143" s="24">
        <f t="shared" si="68"/>
        <v>0</v>
      </c>
      <c r="X143" s="23">
        <v>0</v>
      </c>
      <c r="Y143" s="24">
        <f t="shared" si="69"/>
        <v>0</v>
      </c>
    </row>
    <row r="144" spans="1:60" ht="15.75" customHeight="1" x14ac:dyDescent="0.25">
      <c r="A144" s="87"/>
      <c r="B144" s="89"/>
      <c r="C144" s="97" t="s">
        <v>69</v>
      </c>
      <c r="D144" s="25" t="s">
        <v>66</v>
      </c>
      <c r="E144" s="26">
        <f>E145+E146</f>
        <v>22</v>
      </c>
      <c r="F144" s="26">
        <f>F145+F146</f>
        <v>13</v>
      </c>
      <c r="G144" s="27">
        <f t="shared" si="53"/>
        <v>0.59090909090909094</v>
      </c>
      <c r="H144" s="26">
        <f>H145+H146</f>
        <v>7</v>
      </c>
      <c r="I144" s="27">
        <f t="shared" si="55"/>
        <v>0.53846153846153844</v>
      </c>
      <c r="J144" s="26">
        <f>J145+J146</f>
        <v>6</v>
      </c>
      <c r="K144" s="27">
        <f t="shared" si="54"/>
        <v>0.46153846153846156</v>
      </c>
      <c r="L144" s="26">
        <f>L145+L146</f>
        <v>10</v>
      </c>
      <c r="M144" s="27">
        <f t="shared" si="65"/>
        <v>0.45454545454545453</v>
      </c>
      <c r="N144" s="26">
        <f>N145+N146</f>
        <v>0</v>
      </c>
      <c r="O144" s="63">
        <f t="shared" si="66"/>
        <v>0</v>
      </c>
      <c r="P144" s="26">
        <f>P145+P146</f>
        <v>7</v>
      </c>
      <c r="Q144" s="27">
        <f t="shared" si="60"/>
        <v>0.7</v>
      </c>
      <c r="R144" s="26">
        <f>R145+R146</f>
        <v>3</v>
      </c>
      <c r="S144" s="37">
        <f t="shared" si="61"/>
        <v>0.3</v>
      </c>
      <c r="T144" s="26">
        <f>T145+T146</f>
        <v>0</v>
      </c>
      <c r="U144" s="27">
        <f t="shared" si="67"/>
        <v>0</v>
      </c>
      <c r="V144" s="26">
        <f>V145+V146</f>
        <v>1</v>
      </c>
      <c r="W144" s="27">
        <f t="shared" si="68"/>
        <v>4.5454545454545456E-2</v>
      </c>
      <c r="X144" s="26">
        <f>X145+X146</f>
        <v>0</v>
      </c>
      <c r="Y144" s="27">
        <f t="shared" si="69"/>
        <v>0</v>
      </c>
    </row>
    <row r="145" spans="1:60" ht="18.75" x14ac:dyDescent="0.25">
      <c r="A145" s="87"/>
      <c r="B145" s="89"/>
      <c r="C145" s="97"/>
      <c r="D145" s="22" t="s">
        <v>63</v>
      </c>
      <c r="E145" s="23">
        <v>13</v>
      </c>
      <c r="F145" s="23">
        <v>7</v>
      </c>
      <c r="G145" s="24">
        <f t="shared" si="53"/>
        <v>0.53846153846153844</v>
      </c>
      <c r="H145" s="23">
        <v>3</v>
      </c>
      <c r="I145" s="24">
        <f t="shared" si="55"/>
        <v>0.42857142857142855</v>
      </c>
      <c r="J145" s="23">
        <v>4</v>
      </c>
      <c r="K145" s="24">
        <f t="shared" si="54"/>
        <v>0.5714285714285714</v>
      </c>
      <c r="L145" s="23">
        <v>7</v>
      </c>
      <c r="M145" s="24">
        <f t="shared" si="65"/>
        <v>0.53846153846153844</v>
      </c>
      <c r="N145" s="23">
        <v>0</v>
      </c>
      <c r="O145" s="60">
        <f t="shared" si="66"/>
        <v>0</v>
      </c>
      <c r="P145" s="23">
        <v>7</v>
      </c>
      <c r="Q145" s="24">
        <f t="shared" si="60"/>
        <v>1</v>
      </c>
      <c r="R145" s="23">
        <v>0</v>
      </c>
      <c r="S145" s="39">
        <f t="shared" si="61"/>
        <v>0</v>
      </c>
      <c r="T145" s="23">
        <v>0</v>
      </c>
      <c r="U145" s="24">
        <f t="shared" si="67"/>
        <v>0</v>
      </c>
      <c r="V145" s="23">
        <v>1</v>
      </c>
      <c r="W145" s="24">
        <f t="shared" si="68"/>
        <v>7.6923076923076927E-2</v>
      </c>
      <c r="X145" s="23">
        <v>0</v>
      </c>
      <c r="Y145" s="24">
        <f t="shared" si="69"/>
        <v>0</v>
      </c>
    </row>
    <row r="146" spans="1:60" ht="18.75" x14ac:dyDescent="0.25">
      <c r="A146" s="87"/>
      <c r="B146" s="89"/>
      <c r="C146" s="97"/>
      <c r="D146" s="22" t="s">
        <v>64</v>
      </c>
      <c r="E146" s="23">
        <v>9</v>
      </c>
      <c r="F146" s="23">
        <v>6</v>
      </c>
      <c r="G146" s="24">
        <f t="shared" si="53"/>
        <v>0.66666666666666663</v>
      </c>
      <c r="H146" s="23">
        <v>4</v>
      </c>
      <c r="I146" s="24">
        <f t="shared" si="55"/>
        <v>0.66666666666666663</v>
      </c>
      <c r="J146" s="23">
        <v>2</v>
      </c>
      <c r="K146" s="24">
        <f t="shared" si="54"/>
        <v>0.33333333333333331</v>
      </c>
      <c r="L146" s="23">
        <v>3</v>
      </c>
      <c r="M146" s="24">
        <f t="shared" si="65"/>
        <v>0.33333333333333331</v>
      </c>
      <c r="N146" s="23">
        <v>0</v>
      </c>
      <c r="O146" s="60">
        <f t="shared" si="66"/>
        <v>0</v>
      </c>
      <c r="P146" s="23">
        <v>0</v>
      </c>
      <c r="Q146" s="24">
        <f t="shared" si="60"/>
        <v>0</v>
      </c>
      <c r="R146" s="23">
        <v>3</v>
      </c>
      <c r="S146" s="39">
        <f t="shared" si="61"/>
        <v>1</v>
      </c>
      <c r="T146" s="23">
        <v>0</v>
      </c>
      <c r="U146" s="24">
        <f t="shared" si="67"/>
        <v>0</v>
      </c>
      <c r="V146" s="23">
        <v>0</v>
      </c>
      <c r="W146" s="24">
        <f t="shared" si="68"/>
        <v>0</v>
      </c>
      <c r="X146" s="23">
        <v>0</v>
      </c>
      <c r="Y146" s="24">
        <f t="shared" si="69"/>
        <v>0</v>
      </c>
    </row>
    <row r="147" spans="1:60" ht="30" x14ac:dyDescent="0.25">
      <c r="A147" s="87"/>
      <c r="B147" s="89"/>
      <c r="C147" s="69" t="s">
        <v>24</v>
      </c>
      <c r="D147" s="22" t="s">
        <v>83</v>
      </c>
      <c r="E147" s="23">
        <v>7</v>
      </c>
      <c r="F147" s="23">
        <v>5</v>
      </c>
      <c r="G147" s="24">
        <f t="shared" si="53"/>
        <v>0.7142857142857143</v>
      </c>
      <c r="H147" s="23">
        <v>0</v>
      </c>
      <c r="I147" s="24">
        <f t="shared" si="55"/>
        <v>0</v>
      </c>
      <c r="J147" s="23">
        <v>5</v>
      </c>
      <c r="K147" s="24">
        <f t="shared" si="54"/>
        <v>1</v>
      </c>
      <c r="L147" s="23">
        <v>0</v>
      </c>
      <c r="M147" s="24">
        <f t="shared" si="65"/>
        <v>0</v>
      </c>
      <c r="N147" s="23">
        <v>0</v>
      </c>
      <c r="O147" s="60">
        <v>0</v>
      </c>
      <c r="P147" s="23">
        <v>0</v>
      </c>
      <c r="Q147" s="24">
        <v>0</v>
      </c>
      <c r="R147" s="23">
        <v>0</v>
      </c>
      <c r="S147" s="39">
        <v>0</v>
      </c>
      <c r="T147" s="23">
        <v>0</v>
      </c>
      <c r="U147" s="24">
        <f t="shared" si="67"/>
        <v>0</v>
      </c>
      <c r="V147" s="23">
        <v>0</v>
      </c>
      <c r="W147" s="24">
        <f t="shared" si="68"/>
        <v>0</v>
      </c>
      <c r="X147" s="23">
        <v>0</v>
      </c>
      <c r="Y147" s="24">
        <f t="shared" si="69"/>
        <v>0</v>
      </c>
    </row>
    <row r="148" spans="1:60" ht="71.25" customHeight="1" x14ac:dyDescent="0.25">
      <c r="A148" s="87"/>
      <c r="B148" s="89"/>
      <c r="C148" s="68" t="s">
        <v>68</v>
      </c>
      <c r="D148" s="22" t="s">
        <v>85</v>
      </c>
      <c r="E148" s="23">
        <v>33</v>
      </c>
      <c r="F148" s="23">
        <v>21</v>
      </c>
      <c r="G148" s="24">
        <f t="shared" si="53"/>
        <v>0.63636363636363635</v>
      </c>
      <c r="H148" s="23">
        <v>10</v>
      </c>
      <c r="I148" s="24">
        <f t="shared" si="55"/>
        <v>0.47619047619047616</v>
      </c>
      <c r="J148" s="23">
        <v>11</v>
      </c>
      <c r="K148" s="24">
        <f t="shared" si="54"/>
        <v>0.52380952380952384</v>
      </c>
      <c r="L148" s="23">
        <v>0</v>
      </c>
      <c r="M148" s="24">
        <f t="shared" si="65"/>
        <v>0</v>
      </c>
      <c r="N148" s="23">
        <v>0</v>
      </c>
      <c r="O148" s="60">
        <v>0</v>
      </c>
      <c r="P148" s="23">
        <v>0</v>
      </c>
      <c r="Q148" s="24">
        <v>0</v>
      </c>
      <c r="R148" s="23">
        <v>0</v>
      </c>
      <c r="S148" s="39">
        <v>0</v>
      </c>
      <c r="T148" s="23">
        <v>0</v>
      </c>
      <c r="U148" s="24">
        <f t="shared" si="67"/>
        <v>0</v>
      </c>
      <c r="V148" s="23">
        <v>0</v>
      </c>
      <c r="W148" s="24">
        <f t="shared" si="68"/>
        <v>0</v>
      </c>
      <c r="X148" s="23">
        <v>0</v>
      </c>
      <c r="Y148" s="24">
        <f t="shared" si="69"/>
        <v>0</v>
      </c>
    </row>
    <row r="149" spans="1:60" ht="28.5" x14ac:dyDescent="0.25">
      <c r="A149" s="87"/>
      <c r="B149" s="89"/>
      <c r="C149" s="99" t="s">
        <v>97</v>
      </c>
      <c r="D149" s="25" t="s">
        <v>117</v>
      </c>
      <c r="E149" s="26">
        <f>E150+E151+E152</f>
        <v>158</v>
      </c>
      <c r="F149" s="26">
        <f>F150+F151+F152</f>
        <v>111</v>
      </c>
      <c r="G149" s="27">
        <f t="shared" si="53"/>
        <v>0.70253164556962022</v>
      </c>
      <c r="H149" s="26">
        <f>H150+H151+H152</f>
        <v>50</v>
      </c>
      <c r="I149" s="27">
        <f t="shared" si="55"/>
        <v>0.45045045045045046</v>
      </c>
      <c r="J149" s="26">
        <f>J150+J151+J152</f>
        <v>61</v>
      </c>
      <c r="K149" s="27">
        <f t="shared" si="54"/>
        <v>0.5495495495495496</v>
      </c>
      <c r="L149" s="26">
        <f>L150+L151+L152</f>
        <v>34</v>
      </c>
      <c r="M149" s="27">
        <f t="shared" si="65"/>
        <v>0.21518987341772153</v>
      </c>
      <c r="N149" s="26">
        <f>N150+N151+N152</f>
        <v>0</v>
      </c>
      <c r="O149" s="60">
        <f t="shared" si="66"/>
        <v>0</v>
      </c>
      <c r="P149" s="26">
        <f>P150+P151+P152</f>
        <v>27</v>
      </c>
      <c r="Q149" s="27">
        <f t="shared" si="60"/>
        <v>0.79411764705882348</v>
      </c>
      <c r="R149" s="26">
        <f>R150+R151+R152</f>
        <v>7</v>
      </c>
      <c r="S149" s="37">
        <f t="shared" si="61"/>
        <v>0.20588235294117646</v>
      </c>
      <c r="T149" s="26">
        <f>T150+T151+T152</f>
        <v>1</v>
      </c>
      <c r="U149" s="27">
        <f t="shared" si="67"/>
        <v>6.3291139240506328E-3</v>
      </c>
      <c r="V149" s="26">
        <f>V150+V151+V152</f>
        <v>2</v>
      </c>
      <c r="W149" s="27">
        <f t="shared" si="68"/>
        <v>1.2658227848101266E-2</v>
      </c>
      <c r="X149" s="26">
        <f>X150+X151+X152</f>
        <v>1</v>
      </c>
      <c r="Y149" s="27">
        <f t="shared" si="69"/>
        <v>6.3291139240506328E-3</v>
      </c>
    </row>
    <row r="150" spans="1:60" ht="18.75" x14ac:dyDescent="0.25">
      <c r="A150" s="87"/>
      <c r="B150" s="89"/>
      <c r="C150" s="99"/>
      <c r="D150" s="22" t="s">
        <v>63</v>
      </c>
      <c r="E150" s="23">
        <f>E136+E139+E142+E145+E147</f>
        <v>79</v>
      </c>
      <c r="F150" s="23">
        <f>F136+F139+F142+F145+F147</f>
        <v>52</v>
      </c>
      <c r="G150" s="24">
        <f t="shared" si="53"/>
        <v>0.65822784810126578</v>
      </c>
      <c r="H150" s="23">
        <f>H136+H139+H142+H145+H147</f>
        <v>16</v>
      </c>
      <c r="I150" s="24">
        <f t="shared" si="55"/>
        <v>0.30769230769230771</v>
      </c>
      <c r="J150" s="23">
        <f>J136+J139+J142+J145+J147</f>
        <v>36</v>
      </c>
      <c r="K150" s="24">
        <f t="shared" si="54"/>
        <v>0.69230769230769229</v>
      </c>
      <c r="L150" s="23">
        <f>L136+L139+L142+L145+L147</f>
        <v>27</v>
      </c>
      <c r="M150" s="24">
        <f t="shared" si="65"/>
        <v>0.34177215189873417</v>
      </c>
      <c r="N150" s="23">
        <f>N136+N139+N142+N145+N147</f>
        <v>0</v>
      </c>
      <c r="O150" s="60">
        <f t="shared" si="66"/>
        <v>0</v>
      </c>
      <c r="P150" s="23">
        <f>P136+P139+P142+P145+P147</f>
        <v>27</v>
      </c>
      <c r="Q150" s="24">
        <f t="shared" si="60"/>
        <v>1</v>
      </c>
      <c r="R150" s="23">
        <f>R136+R139+R142+R145+R147</f>
        <v>0</v>
      </c>
      <c r="S150" s="39">
        <f t="shared" si="61"/>
        <v>0</v>
      </c>
      <c r="T150" s="23">
        <f>T136+T139+T142+T145+T147</f>
        <v>1</v>
      </c>
      <c r="U150" s="24">
        <f t="shared" si="67"/>
        <v>1.2658227848101266E-2</v>
      </c>
      <c r="V150" s="23">
        <f>V136+V139+V142+V145+V147</f>
        <v>2</v>
      </c>
      <c r="W150" s="24">
        <f t="shared" si="68"/>
        <v>2.5316455696202531E-2</v>
      </c>
      <c r="X150" s="23">
        <f>X136+X139+X142+X145+X147</f>
        <v>1</v>
      </c>
      <c r="Y150" s="24">
        <f t="shared" si="69"/>
        <v>1.2658227848101266E-2</v>
      </c>
    </row>
    <row r="151" spans="1:60" ht="18.75" x14ac:dyDescent="0.25">
      <c r="A151" s="87"/>
      <c r="B151" s="89"/>
      <c r="C151" s="99"/>
      <c r="D151" s="22" t="s">
        <v>64</v>
      </c>
      <c r="E151" s="23">
        <f>E137+E140+E143+E146</f>
        <v>46</v>
      </c>
      <c r="F151" s="23">
        <f>F137+F140+F143+F146</f>
        <v>38</v>
      </c>
      <c r="G151" s="24">
        <f t="shared" si="53"/>
        <v>0.82608695652173914</v>
      </c>
      <c r="H151" s="23">
        <f>H137+H140+H143+H146</f>
        <v>24</v>
      </c>
      <c r="I151" s="24">
        <f t="shared" si="55"/>
        <v>0.63157894736842102</v>
      </c>
      <c r="J151" s="23">
        <f>J137+J140+J143+J146</f>
        <v>14</v>
      </c>
      <c r="K151" s="24">
        <f t="shared" si="54"/>
        <v>0.36842105263157893</v>
      </c>
      <c r="L151" s="23">
        <f>L137+L140+L143+L146</f>
        <v>7</v>
      </c>
      <c r="M151" s="24">
        <f t="shared" si="65"/>
        <v>0.15217391304347827</v>
      </c>
      <c r="N151" s="23">
        <f>N137+N140+N143+N146</f>
        <v>0</v>
      </c>
      <c r="O151" s="60">
        <f t="shared" si="66"/>
        <v>0</v>
      </c>
      <c r="P151" s="23">
        <f>P137+P140+P143+P146</f>
        <v>0</v>
      </c>
      <c r="Q151" s="24">
        <f t="shared" si="60"/>
        <v>0</v>
      </c>
      <c r="R151" s="23">
        <f>R137+R140+R143+R146</f>
        <v>7</v>
      </c>
      <c r="S151" s="39">
        <f t="shared" si="61"/>
        <v>1</v>
      </c>
      <c r="T151" s="23">
        <f>T137+T140+T143+T146</f>
        <v>0</v>
      </c>
      <c r="U151" s="24">
        <f t="shared" si="67"/>
        <v>0</v>
      </c>
      <c r="V151" s="23">
        <f>V137+V140+V143+V146</f>
        <v>0</v>
      </c>
      <c r="W151" s="24">
        <f t="shared" si="68"/>
        <v>0</v>
      </c>
      <c r="X151" s="23">
        <f>X137+X140+X143+X146</f>
        <v>0</v>
      </c>
      <c r="Y151" s="24">
        <f t="shared" si="69"/>
        <v>0</v>
      </c>
    </row>
    <row r="152" spans="1:60" s="34" customFormat="1" ht="19.5" thickBot="1" x14ac:dyDescent="0.3">
      <c r="A152" s="87"/>
      <c r="B152" s="89"/>
      <c r="C152" s="99"/>
      <c r="D152" s="22" t="s">
        <v>65</v>
      </c>
      <c r="E152" s="23">
        <f>E148</f>
        <v>33</v>
      </c>
      <c r="F152" s="23">
        <f>F148</f>
        <v>21</v>
      </c>
      <c r="G152" s="24">
        <f t="shared" si="53"/>
        <v>0.63636363636363635</v>
      </c>
      <c r="H152" s="23">
        <f>H148</f>
        <v>10</v>
      </c>
      <c r="I152" s="24">
        <f t="shared" si="55"/>
        <v>0.47619047619047616</v>
      </c>
      <c r="J152" s="23">
        <f>J148</f>
        <v>11</v>
      </c>
      <c r="K152" s="24">
        <f t="shared" si="54"/>
        <v>0.52380952380952384</v>
      </c>
      <c r="L152" s="23">
        <f>L148</f>
        <v>0</v>
      </c>
      <c r="M152" s="24">
        <f t="shared" si="65"/>
        <v>0</v>
      </c>
      <c r="N152" s="23">
        <f>N148</f>
        <v>0</v>
      </c>
      <c r="O152" s="60">
        <v>0</v>
      </c>
      <c r="P152" s="23">
        <f>P148</f>
        <v>0</v>
      </c>
      <c r="Q152" s="24">
        <v>0</v>
      </c>
      <c r="R152" s="23">
        <f>R148</f>
        <v>0</v>
      </c>
      <c r="S152" s="39">
        <v>0</v>
      </c>
      <c r="T152" s="23">
        <f>T148</f>
        <v>0</v>
      </c>
      <c r="U152" s="24">
        <f t="shared" si="67"/>
        <v>0</v>
      </c>
      <c r="V152" s="23">
        <f>V148</f>
        <v>0</v>
      </c>
      <c r="W152" s="24">
        <f t="shared" si="68"/>
        <v>0</v>
      </c>
      <c r="X152" s="23">
        <f>X148</f>
        <v>0</v>
      </c>
      <c r="Y152" s="24">
        <f t="shared" si="69"/>
        <v>0</v>
      </c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</row>
    <row r="153" spans="1:60" ht="18.75" x14ac:dyDescent="0.25">
      <c r="A153" s="87" t="s">
        <v>56</v>
      </c>
      <c r="B153" s="89" t="s">
        <v>147</v>
      </c>
      <c r="C153" s="90" t="s">
        <v>7</v>
      </c>
      <c r="D153" s="14" t="s">
        <v>66</v>
      </c>
      <c r="E153" s="19">
        <f>E154+E155</f>
        <v>87</v>
      </c>
      <c r="F153" s="19">
        <f>F154+F155</f>
        <v>38</v>
      </c>
      <c r="G153" s="20">
        <f t="shared" si="53"/>
        <v>0.43678160919540232</v>
      </c>
      <c r="H153" s="19">
        <f>H154+H155</f>
        <v>22</v>
      </c>
      <c r="I153" s="20">
        <f t="shared" si="55"/>
        <v>0.57894736842105265</v>
      </c>
      <c r="J153" s="19">
        <f>J154+J155</f>
        <v>16</v>
      </c>
      <c r="K153" s="20">
        <f t="shared" si="54"/>
        <v>0.42105263157894735</v>
      </c>
      <c r="L153" s="19">
        <f>L154+L155</f>
        <v>57</v>
      </c>
      <c r="M153" s="20">
        <f t="shared" si="65"/>
        <v>0.65517241379310343</v>
      </c>
      <c r="N153" s="19">
        <f>N154+N155</f>
        <v>0</v>
      </c>
      <c r="O153" s="62">
        <f t="shared" si="66"/>
        <v>0</v>
      </c>
      <c r="P153" s="19">
        <f>P154+P155</f>
        <v>42</v>
      </c>
      <c r="Q153" s="20">
        <f t="shared" si="60"/>
        <v>0.73684210526315785</v>
      </c>
      <c r="R153" s="19">
        <f>R154+R155</f>
        <v>15</v>
      </c>
      <c r="S153" s="35">
        <f t="shared" si="61"/>
        <v>0.26315789473684209</v>
      </c>
      <c r="T153" s="19">
        <f>T154+T155</f>
        <v>0</v>
      </c>
      <c r="U153" s="20">
        <f t="shared" si="67"/>
        <v>0</v>
      </c>
      <c r="V153" s="19">
        <f>V154+V155</f>
        <v>0</v>
      </c>
      <c r="W153" s="20">
        <f t="shared" si="68"/>
        <v>0</v>
      </c>
      <c r="X153" s="19">
        <f>X154+X155</f>
        <v>0</v>
      </c>
      <c r="Y153" s="20">
        <f t="shared" si="69"/>
        <v>0</v>
      </c>
    </row>
    <row r="154" spans="1:60" ht="18.75" x14ac:dyDescent="0.25">
      <c r="A154" s="87"/>
      <c r="B154" s="89"/>
      <c r="C154" s="90"/>
      <c r="D154" s="2" t="s">
        <v>63</v>
      </c>
      <c r="E154" s="5">
        <v>49</v>
      </c>
      <c r="F154" s="5">
        <v>13</v>
      </c>
      <c r="G154" s="6">
        <f t="shared" si="53"/>
        <v>0.26530612244897961</v>
      </c>
      <c r="H154" s="5">
        <v>6</v>
      </c>
      <c r="I154" s="6">
        <f t="shared" si="55"/>
        <v>0.46153846153846156</v>
      </c>
      <c r="J154" s="5">
        <v>7</v>
      </c>
      <c r="K154" s="6">
        <f t="shared" si="54"/>
        <v>0.53846153846153844</v>
      </c>
      <c r="L154" s="55">
        <v>42</v>
      </c>
      <c r="M154" s="6">
        <f t="shared" si="65"/>
        <v>0.8571428571428571</v>
      </c>
      <c r="N154" s="55">
        <v>0</v>
      </c>
      <c r="O154" s="61">
        <f t="shared" si="66"/>
        <v>0</v>
      </c>
      <c r="P154" s="55">
        <v>42</v>
      </c>
      <c r="Q154" s="6">
        <f t="shared" si="60"/>
        <v>1</v>
      </c>
      <c r="R154" s="55">
        <v>0</v>
      </c>
      <c r="S154" s="43">
        <f t="shared" si="61"/>
        <v>0</v>
      </c>
      <c r="T154" s="5">
        <v>0</v>
      </c>
      <c r="U154" s="6">
        <f t="shared" si="67"/>
        <v>0</v>
      </c>
      <c r="V154" s="5">
        <v>0</v>
      </c>
      <c r="W154" s="6">
        <f t="shared" si="68"/>
        <v>0</v>
      </c>
      <c r="X154" s="5">
        <v>0</v>
      </c>
      <c r="Y154" s="6">
        <f t="shared" si="69"/>
        <v>0</v>
      </c>
    </row>
    <row r="155" spans="1:60" ht="18.75" x14ac:dyDescent="0.25">
      <c r="A155" s="87"/>
      <c r="B155" s="89"/>
      <c r="C155" s="90"/>
      <c r="D155" s="2" t="s">
        <v>64</v>
      </c>
      <c r="E155" s="5">
        <v>38</v>
      </c>
      <c r="F155" s="5">
        <v>25</v>
      </c>
      <c r="G155" s="6">
        <f t="shared" si="53"/>
        <v>0.65789473684210531</v>
      </c>
      <c r="H155" s="5">
        <v>16</v>
      </c>
      <c r="I155" s="6">
        <f t="shared" si="55"/>
        <v>0.64</v>
      </c>
      <c r="J155" s="5">
        <v>9</v>
      </c>
      <c r="K155" s="6">
        <f t="shared" si="54"/>
        <v>0.36</v>
      </c>
      <c r="L155" s="55">
        <v>15</v>
      </c>
      <c r="M155" s="6">
        <f t="shared" si="65"/>
        <v>0.39473684210526316</v>
      </c>
      <c r="N155" s="55">
        <v>0</v>
      </c>
      <c r="O155" s="61">
        <f t="shared" si="66"/>
        <v>0</v>
      </c>
      <c r="P155" s="55">
        <v>0</v>
      </c>
      <c r="Q155" s="6">
        <f t="shared" si="60"/>
        <v>0</v>
      </c>
      <c r="R155" s="55">
        <v>15</v>
      </c>
      <c r="S155" s="43">
        <f t="shared" si="61"/>
        <v>1</v>
      </c>
      <c r="T155" s="5">
        <v>0</v>
      </c>
      <c r="U155" s="6">
        <f t="shared" si="67"/>
        <v>0</v>
      </c>
      <c r="V155" s="5">
        <v>0</v>
      </c>
      <c r="W155" s="6">
        <f t="shared" si="68"/>
        <v>0</v>
      </c>
      <c r="X155" s="5">
        <v>0</v>
      </c>
      <c r="Y155" s="6">
        <f t="shared" si="69"/>
        <v>0</v>
      </c>
    </row>
    <row r="156" spans="1:60" ht="47.25" x14ac:dyDescent="0.25">
      <c r="A156" s="87"/>
      <c r="B156" s="89"/>
      <c r="C156" s="67" t="s">
        <v>67</v>
      </c>
      <c r="D156" s="2" t="s">
        <v>85</v>
      </c>
      <c r="E156" s="5">
        <v>32</v>
      </c>
      <c r="F156" s="5">
        <v>21</v>
      </c>
      <c r="G156" s="6">
        <f t="shared" si="53"/>
        <v>0.65625</v>
      </c>
      <c r="H156" s="5">
        <v>11</v>
      </c>
      <c r="I156" s="6">
        <f t="shared" si="55"/>
        <v>0.52380952380952384</v>
      </c>
      <c r="J156" s="5">
        <v>10</v>
      </c>
      <c r="K156" s="6">
        <f t="shared" si="54"/>
        <v>0.47619047619047616</v>
      </c>
      <c r="L156" s="55">
        <v>10</v>
      </c>
      <c r="M156" s="6">
        <f t="shared" si="65"/>
        <v>0.3125</v>
      </c>
      <c r="N156" s="55">
        <v>0</v>
      </c>
      <c r="O156" s="61">
        <f t="shared" si="66"/>
        <v>0</v>
      </c>
      <c r="P156" s="55">
        <v>0</v>
      </c>
      <c r="Q156" s="6">
        <f t="shared" si="60"/>
        <v>0</v>
      </c>
      <c r="R156" s="55">
        <v>10</v>
      </c>
      <c r="S156" s="43">
        <f t="shared" si="61"/>
        <v>1</v>
      </c>
      <c r="T156" s="5">
        <v>0</v>
      </c>
      <c r="U156" s="6">
        <f t="shared" si="67"/>
        <v>0</v>
      </c>
      <c r="V156" s="5">
        <v>0</v>
      </c>
      <c r="W156" s="6">
        <f t="shared" si="68"/>
        <v>0</v>
      </c>
      <c r="X156" s="5">
        <v>1</v>
      </c>
      <c r="Y156" s="6">
        <f t="shared" si="69"/>
        <v>3.125E-2</v>
      </c>
    </row>
    <row r="157" spans="1:60" ht="28.5" x14ac:dyDescent="0.25">
      <c r="A157" s="87"/>
      <c r="B157" s="89"/>
      <c r="C157" s="88" t="s">
        <v>96</v>
      </c>
      <c r="D157" s="14" t="s">
        <v>118</v>
      </c>
      <c r="E157" s="19">
        <f>E158+E159+E160</f>
        <v>119</v>
      </c>
      <c r="F157" s="19">
        <f>F158+F159+F160</f>
        <v>59</v>
      </c>
      <c r="G157" s="20">
        <f t="shared" si="53"/>
        <v>0.49579831932773111</v>
      </c>
      <c r="H157" s="19">
        <f>H158+H159+H160</f>
        <v>33</v>
      </c>
      <c r="I157" s="20">
        <f t="shared" si="55"/>
        <v>0.55932203389830504</v>
      </c>
      <c r="J157" s="19">
        <f>J158+J159+J160</f>
        <v>26</v>
      </c>
      <c r="K157" s="20">
        <f t="shared" si="54"/>
        <v>0.44067796610169491</v>
      </c>
      <c r="L157" s="19">
        <f>L158+L159+L160</f>
        <v>67</v>
      </c>
      <c r="M157" s="20">
        <f t="shared" si="65"/>
        <v>0.56302521008403361</v>
      </c>
      <c r="N157" s="19">
        <f>N158+N159+N160</f>
        <v>0</v>
      </c>
      <c r="O157" s="61">
        <f t="shared" si="66"/>
        <v>0</v>
      </c>
      <c r="P157" s="19">
        <f>P158+P159+P160</f>
        <v>42</v>
      </c>
      <c r="Q157" s="20">
        <f t="shared" si="60"/>
        <v>0.62686567164179108</v>
      </c>
      <c r="R157" s="19">
        <f>R158+R159+R160</f>
        <v>25</v>
      </c>
      <c r="S157" s="35">
        <f t="shared" si="61"/>
        <v>0.37313432835820898</v>
      </c>
      <c r="T157" s="19">
        <f>T158+T159+T160</f>
        <v>0</v>
      </c>
      <c r="U157" s="20">
        <f t="shared" si="67"/>
        <v>0</v>
      </c>
      <c r="V157" s="19">
        <f>V158+V159+V160</f>
        <v>0</v>
      </c>
      <c r="W157" s="20">
        <f t="shared" si="68"/>
        <v>0</v>
      </c>
      <c r="X157" s="19">
        <f>X158+X159+X160</f>
        <v>1</v>
      </c>
      <c r="Y157" s="20">
        <f t="shared" si="69"/>
        <v>8.4033613445378148E-3</v>
      </c>
    </row>
    <row r="158" spans="1:60" ht="18.75" x14ac:dyDescent="0.25">
      <c r="A158" s="87"/>
      <c r="B158" s="89"/>
      <c r="C158" s="88"/>
      <c r="D158" s="2" t="s">
        <v>63</v>
      </c>
      <c r="E158" s="5">
        <f t="shared" ref="E158:F160" si="70">E154</f>
        <v>49</v>
      </c>
      <c r="F158" s="5">
        <f t="shared" si="70"/>
        <v>13</v>
      </c>
      <c r="G158" s="6">
        <f t="shared" si="53"/>
        <v>0.26530612244897961</v>
      </c>
      <c r="H158" s="5">
        <f>H154</f>
        <v>6</v>
      </c>
      <c r="I158" s="6">
        <f t="shared" si="55"/>
        <v>0.46153846153846156</v>
      </c>
      <c r="J158" s="5">
        <f>J154</f>
        <v>7</v>
      </c>
      <c r="K158" s="6">
        <f t="shared" si="54"/>
        <v>0.53846153846153844</v>
      </c>
      <c r="L158" s="5">
        <f>L154</f>
        <v>42</v>
      </c>
      <c r="M158" s="6">
        <f t="shared" si="65"/>
        <v>0.8571428571428571</v>
      </c>
      <c r="N158" s="5">
        <f>N154</f>
        <v>0</v>
      </c>
      <c r="O158" s="61">
        <f t="shared" si="66"/>
        <v>0</v>
      </c>
      <c r="P158" s="5">
        <f>P154</f>
        <v>42</v>
      </c>
      <c r="Q158" s="6">
        <f t="shared" si="60"/>
        <v>1</v>
      </c>
      <c r="R158" s="5">
        <f>R154</f>
        <v>0</v>
      </c>
      <c r="S158" s="43">
        <f t="shared" si="61"/>
        <v>0</v>
      </c>
      <c r="T158" s="5">
        <f>T154</f>
        <v>0</v>
      </c>
      <c r="U158" s="6">
        <f t="shared" si="67"/>
        <v>0</v>
      </c>
      <c r="V158" s="5">
        <f>V154</f>
        <v>0</v>
      </c>
      <c r="W158" s="6">
        <f t="shared" si="68"/>
        <v>0</v>
      </c>
      <c r="X158" s="5">
        <f>X154</f>
        <v>0</v>
      </c>
      <c r="Y158" s="6">
        <f t="shared" si="69"/>
        <v>0</v>
      </c>
    </row>
    <row r="159" spans="1:60" ht="18.75" x14ac:dyDescent="0.25">
      <c r="A159" s="87"/>
      <c r="B159" s="89"/>
      <c r="C159" s="88"/>
      <c r="D159" s="2" t="s">
        <v>64</v>
      </c>
      <c r="E159" s="5">
        <f t="shared" si="70"/>
        <v>38</v>
      </c>
      <c r="F159" s="5">
        <f t="shared" si="70"/>
        <v>25</v>
      </c>
      <c r="G159" s="6">
        <f t="shared" si="53"/>
        <v>0.65789473684210531</v>
      </c>
      <c r="H159" s="5">
        <f>H155</f>
        <v>16</v>
      </c>
      <c r="I159" s="6">
        <f t="shared" si="55"/>
        <v>0.64</v>
      </c>
      <c r="J159" s="5">
        <f>J155</f>
        <v>9</v>
      </c>
      <c r="K159" s="6">
        <f t="shared" si="54"/>
        <v>0.36</v>
      </c>
      <c r="L159" s="5">
        <f>L155</f>
        <v>15</v>
      </c>
      <c r="M159" s="6">
        <f t="shared" si="65"/>
        <v>0.39473684210526316</v>
      </c>
      <c r="N159" s="5">
        <f>N155</f>
        <v>0</v>
      </c>
      <c r="O159" s="61">
        <f t="shared" si="66"/>
        <v>0</v>
      </c>
      <c r="P159" s="5">
        <f>P155</f>
        <v>0</v>
      </c>
      <c r="Q159" s="6">
        <f t="shared" si="60"/>
        <v>0</v>
      </c>
      <c r="R159" s="5">
        <f>R155</f>
        <v>15</v>
      </c>
      <c r="S159" s="43">
        <f t="shared" si="61"/>
        <v>1</v>
      </c>
      <c r="T159" s="5">
        <f>T155</f>
        <v>0</v>
      </c>
      <c r="U159" s="6">
        <f t="shared" si="67"/>
        <v>0</v>
      </c>
      <c r="V159" s="5">
        <f>V155</f>
        <v>0</v>
      </c>
      <c r="W159" s="6">
        <f t="shared" si="68"/>
        <v>0</v>
      </c>
      <c r="X159" s="5">
        <f>X155</f>
        <v>0</v>
      </c>
      <c r="Y159" s="6">
        <f t="shared" si="69"/>
        <v>0</v>
      </c>
    </row>
    <row r="160" spans="1:60" s="34" customFormat="1" ht="19.5" thickBot="1" x14ac:dyDescent="0.3">
      <c r="A160" s="87"/>
      <c r="B160" s="89"/>
      <c r="C160" s="88"/>
      <c r="D160" s="2" t="s">
        <v>65</v>
      </c>
      <c r="E160" s="5">
        <f t="shared" si="70"/>
        <v>32</v>
      </c>
      <c r="F160" s="5">
        <f t="shared" si="70"/>
        <v>21</v>
      </c>
      <c r="G160" s="6">
        <f t="shared" si="53"/>
        <v>0.65625</v>
      </c>
      <c r="H160" s="5">
        <f>H156</f>
        <v>11</v>
      </c>
      <c r="I160" s="6">
        <f t="shared" si="55"/>
        <v>0.52380952380952384</v>
      </c>
      <c r="J160" s="5">
        <f>J156</f>
        <v>10</v>
      </c>
      <c r="K160" s="6">
        <f t="shared" si="54"/>
        <v>0.47619047619047616</v>
      </c>
      <c r="L160" s="5">
        <f>L156</f>
        <v>10</v>
      </c>
      <c r="M160" s="6">
        <f t="shared" si="65"/>
        <v>0.3125</v>
      </c>
      <c r="N160" s="5">
        <f>N156</f>
        <v>0</v>
      </c>
      <c r="O160" s="61">
        <f t="shared" si="66"/>
        <v>0</v>
      </c>
      <c r="P160" s="5">
        <f>P156</f>
        <v>0</v>
      </c>
      <c r="Q160" s="6">
        <f t="shared" si="60"/>
        <v>0</v>
      </c>
      <c r="R160" s="5">
        <f>R156</f>
        <v>10</v>
      </c>
      <c r="S160" s="43">
        <f t="shared" si="61"/>
        <v>1</v>
      </c>
      <c r="T160" s="5">
        <f>T156</f>
        <v>0</v>
      </c>
      <c r="U160" s="6">
        <f t="shared" si="67"/>
        <v>0</v>
      </c>
      <c r="V160" s="5">
        <f>V156</f>
        <v>0</v>
      </c>
      <c r="W160" s="6">
        <f t="shared" si="68"/>
        <v>0</v>
      </c>
      <c r="X160" s="5">
        <f>X156</f>
        <v>1</v>
      </c>
      <c r="Y160" s="6">
        <f t="shared" si="69"/>
        <v>3.125E-2</v>
      </c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</row>
    <row r="161" spans="1:60" ht="18.75" x14ac:dyDescent="0.25">
      <c r="A161" s="87" t="s">
        <v>57</v>
      </c>
      <c r="B161" s="89" t="s">
        <v>148</v>
      </c>
      <c r="C161" s="91" t="s">
        <v>19</v>
      </c>
      <c r="D161" s="25" t="s">
        <v>66</v>
      </c>
      <c r="E161" s="26">
        <f>E162+E163</f>
        <v>249</v>
      </c>
      <c r="F161" s="26">
        <f>F162+F163</f>
        <v>173</v>
      </c>
      <c r="G161" s="27">
        <f t="shared" si="53"/>
        <v>0.69477911646586343</v>
      </c>
      <c r="H161" s="26">
        <f>H162+H163</f>
        <v>76</v>
      </c>
      <c r="I161" s="27">
        <f t="shared" si="55"/>
        <v>0.43930635838150289</v>
      </c>
      <c r="J161" s="26">
        <f>J162+J163</f>
        <v>97</v>
      </c>
      <c r="K161" s="27">
        <f t="shared" si="54"/>
        <v>0.56069364161849711</v>
      </c>
      <c r="L161" s="26">
        <f>L162+L163</f>
        <v>70</v>
      </c>
      <c r="M161" s="27">
        <f t="shared" si="65"/>
        <v>0.28112449799196787</v>
      </c>
      <c r="N161" s="26">
        <f>N162+N163</f>
        <v>0</v>
      </c>
      <c r="O161" s="63">
        <f t="shared" si="66"/>
        <v>0</v>
      </c>
      <c r="P161" s="26">
        <f>P162+P163</f>
        <v>68</v>
      </c>
      <c r="Q161" s="27">
        <f t="shared" si="60"/>
        <v>0.97142857142857142</v>
      </c>
      <c r="R161" s="26">
        <f>R162+R163</f>
        <v>2</v>
      </c>
      <c r="S161" s="37">
        <f t="shared" si="61"/>
        <v>2.8571428571428571E-2</v>
      </c>
      <c r="T161" s="26">
        <f>T162+T163</f>
        <v>5</v>
      </c>
      <c r="U161" s="27">
        <f t="shared" si="67"/>
        <v>2.0080321285140562E-2</v>
      </c>
      <c r="V161" s="26">
        <f>V162+V163</f>
        <v>3</v>
      </c>
      <c r="W161" s="27">
        <f t="shared" si="68"/>
        <v>1.2048192771084338E-2</v>
      </c>
      <c r="X161" s="26">
        <f>X162+X163</f>
        <v>4</v>
      </c>
      <c r="Y161" s="27">
        <f t="shared" si="69"/>
        <v>1.6064257028112448E-2</v>
      </c>
    </row>
    <row r="162" spans="1:60" ht="18.75" x14ac:dyDescent="0.25">
      <c r="A162" s="87"/>
      <c r="B162" s="89"/>
      <c r="C162" s="91"/>
      <c r="D162" s="22" t="s">
        <v>63</v>
      </c>
      <c r="E162" s="23">
        <v>208</v>
      </c>
      <c r="F162" s="23">
        <v>138</v>
      </c>
      <c r="G162" s="24">
        <f t="shared" si="53"/>
        <v>0.66346153846153844</v>
      </c>
      <c r="H162" s="23">
        <v>58</v>
      </c>
      <c r="I162" s="24">
        <f t="shared" si="55"/>
        <v>0.42028985507246375</v>
      </c>
      <c r="J162" s="23">
        <v>80</v>
      </c>
      <c r="K162" s="24">
        <f t="shared" si="54"/>
        <v>0.57971014492753625</v>
      </c>
      <c r="L162" s="23">
        <v>68</v>
      </c>
      <c r="M162" s="24">
        <f t="shared" si="65"/>
        <v>0.32692307692307693</v>
      </c>
      <c r="N162" s="23">
        <v>0</v>
      </c>
      <c r="O162" s="60">
        <f t="shared" si="66"/>
        <v>0</v>
      </c>
      <c r="P162" s="23">
        <v>68</v>
      </c>
      <c r="Q162" s="24">
        <f t="shared" si="60"/>
        <v>1</v>
      </c>
      <c r="R162" s="23">
        <v>0</v>
      </c>
      <c r="S162" s="39">
        <f t="shared" si="61"/>
        <v>0</v>
      </c>
      <c r="T162" s="23">
        <v>5</v>
      </c>
      <c r="U162" s="24">
        <f t="shared" si="67"/>
        <v>2.403846153846154E-2</v>
      </c>
      <c r="V162" s="23">
        <v>1</v>
      </c>
      <c r="W162" s="24">
        <f t="shared" si="68"/>
        <v>4.807692307692308E-3</v>
      </c>
      <c r="X162" s="23">
        <v>2</v>
      </c>
      <c r="Y162" s="24">
        <f t="shared" si="69"/>
        <v>9.6153846153846159E-3</v>
      </c>
    </row>
    <row r="163" spans="1:60" ht="18.75" x14ac:dyDescent="0.25">
      <c r="A163" s="87"/>
      <c r="B163" s="89"/>
      <c r="C163" s="91"/>
      <c r="D163" s="22" t="s">
        <v>64</v>
      </c>
      <c r="E163" s="23">
        <v>41</v>
      </c>
      <c r="F163" s="23">
        <v>35</v>
      </c>
      <c r="G163" s="24">
        <f t="shared" si="53"/>
        <v>0.85365853658536583</v>
      </c>
      <c r="H163" s="23">
        <v>18</v>
      </c>
      <c r="I163" s="24">
        <f t="shared" si="55"/>
        <v>0.51428571428571423</v>
      </c>
      <c r="J163" s="23">
        <v>17</v>
      </c>
      <c r="K163" s="24">
        <f t="shared" si="54"/>
        <v>0.48571428571428571</v>
      </c>
      <c r="L163" s="23">
        <v>2</v>
      </c>
      <c r="M163" s="24">
        <f t="shared" si="65"/>
        <v>4.878048780487805E-2</v>
      </c>
      <c r="N163" s="23">
        <v>0</v>
      </c>
      <c r="O163" s="60">
        <f t="shared" si="66"/>
        <v>0</v>
      </c>
      <c r="P163" s="23">
        <v>0</v>
      </c>
      <c r="Q163" s="24">
        <f t="shared" si="60"/>
        <v>0</v>
      </c>
      <c r="R163" s="23">
        <v>2</v>
      </c>
      <c r="S163" s="39">
        <f t="shared" si="61"/>
        <v>1</v>
      </c>
      <c r="T163" s="23">
        <v>0</v>
      </c>
      <c r="U163" s="24">
        <f t="shared" si="67"/>
        <v>0</v>
      </c>
      <c r="V163" s="23">
        <v>2</v>
      </c>
      <c r="W163" s="24">
        <f t="shared" si="68"/>
        <v>4.878048780487805E-2</v>
      </c>
      <c r="X163" s="23">
        <v>2</v>
      </c>
      <c r="Y163" s="24">
        <f t="shared" si="69"/>
        <v>4.878048780487805E-2</v>
      </c>
    </row>
    <row r="164" spans="1:60" ht="74.25" customHeight="1" x14ac:dyDescent="0.25">
      <c r="A164" s="87"/>
      <c r="B164" s="89"/>
      <c r="C164" s="68" t="s">
        <v>20</v>
      </c>
      <c r="D164" s="22" t="s">
        <v>83</v>
      </c>
      <c r="E164" s="23">
        <v>13</v>
      </c>
      <c r="F164" s="23">
        <v>7</v>
      </c>
      <c r="G164" s="24">
        <f t="shared" si="53"/>
        <v>0.53846153846153844</v>
      </c>
      <c r="H164" s="23">
        <v>3</v>
      </c>
      <c r="I164" s="24">
        <f t="shared" si="55"/>
        <v>0.42857142857142855</v>
      </c>
      <c r="J164" s="23">
        <v>4</v>
      </c>
      <c r="K164" s="24">
        <f t="shared" si="54"/>
        <v>0.5714285714285714</v>
      </c>
      <c r="L164" s="23">
        <v>3</v>
      </c>
      <c r="M164" s="24">
        <f t="shared" si="65"/>
        <v>0.23076923076923078</v>
      </c>
      <c r="N164" s="23">
        <v>0</v>
      </c>
      <c r="O164" s="60">
        <f t="shared" si="66"/>
        <v>0</v>
      </c>
      <c r="P164" s="23">
        <v>3</v>
      </c>
      <c r="Q164" s="24">
        <f t="shared" si="60"/>
        <v>1</v>
      </c>
      <c r="R164" s="23">
        <v>0</v>
      </c>
      <c r="S164" s="39">
        <f t="shared" si="61"/>
        <v>0</v>
      </c>
      <c r="T164" s="23">
        <v>0</v>
      </c>
      <c r="U164" s="24">
        <f t="shared" si="67"/>
        <v>0</v>
      </c>
      <c r="V164" s="23">
        <v>0</v>
      </c>
      <c r="W164" s="24">
        <f t="shared" si="68"/>
        <v>0</v>
      </c>
      <c r="X164" s="23">
        <v>0</v>
      </c>
      <c r="Y164" s="24">
        <f t="shared" si="69"/>
        <v>0</v>
      </c>
    </row>
    <row r="165" spans="1:60" ht="74.25" customHeight="1" x14ac:dyDescent="0.25">
      <c r="A165" s="87"/>
      <c r="B165" s="89"/>
      <c r="C165" s="68" t="s">
        <v>159</v>
      </c>
      <c r="D165" s="22" t="s">
        <v>85</v>
      </c>
      <c r="E165" s="23">
        <v>59</v>
      </c>
      <c r="F165" s="23">
        <v>35</v>
      </c>
      <c r="G165" s="24">
        <f t="shared" si="53"/>
        <v>0.59322033898305082</v>
      </c>
      <c r="H165" s="23">
        <v>13</v>
      </c>
      <c r="I165" s="24">
        <f t="shared" si="55"/>
        <v>0.37142857142857144</v>
      </c>
      <c r="J165" s="23">
        <v>22</v>
      </c>
      <c r="K165" s="24">
        <f t="shared" si="54"/>
        <v>0.62857142857142856</v>
      </c>
      <c r="L165" s="23">
        <v>1</v>
      </c>
      <c r="M165" s="24">
        <f t="shared" si="65"/>
        <v>1.6949152542372881E-2</v>
      </c>
      <c r="N165" s="23">
        <v>1</v>
      </c>
      <c r="O165" s="60">
        <f t="shared" si="66"/>
        <v>1</v>
      </c>
      <c r="P165" s="23">
        <v>0</v>
      </c>
      <c r="Q165" s="24">
        <f t="shared" si="60"/>
        <v>0</v>
      </c>
      <c r="R165" s="23">
        <v>0</v>
      </c>
      <c r="S165" s="39">
        <f t="shared" si="61"/>
        <v>0</v>
      </c>
      <c r="T165" s="23">
        <v>1</v>
      </c>
      <c r="U165" s="24">
        <f t="shared" si="67"/>
        <v>1.6949152542372881E-2</v>
      </c>
      <c r="V165" s="23">
        <v>3</v>
      </c>
      <c r="W165" s="24">
        <f t="shared" si="68"/>
        <v>5.0847457627118647E-2</v>
      </c>
      <c r="X165" s="23">
        <v>1</v>
      </c>
      <c r="Y165" s="24">
        <f t="shared" si="69"/>
        <v>1.6949152542372881E-2</v>
      </c>
    </row>
    <row r="166" spans="1:60" ht="30" x14ac:dyDescent="0.25">
      <c r="A166" s="87"/>
      <c r="B166" s="89"/>
      <c r="C166" s="72" t="s">
        <v>21</v>
      </c>
      <c r="D166" s="22" t="s">
        <v>85</v>
      </c>
      <c r="E166" s="23">
        <v>68</v>
      </c>
      <c r="F166" s="23">
        <v>54</v>
      </c>
      <c r="G166" s="24">
        <f t="shared" si="53"/>
        <v>0.79411764705882348</v>
      </c>
      <c r="H166" s="23">
        <v>18</v>
      </c>
      <c r="I166" s="24">
        <f t="shared" si="55"/>
        <v>0.33333333333333331</v>
      </c>
      <c r="J166" s="23">
        <v>36</v>
      </c>
      <c r="K166" s="24">
        <f t="shared" si="54"/>
        <v>0.66666666666666663</v>
      </c>
      <c r="L166" s="23">
        <v>2</v>
      </c>
      <c r="M166" s="24">
        <f t="shared" si="65"/>
        <v>2.9411764705882353E-2</v>
      </c>
      <c r="N166" s="23">
        <v>0</v>
      </c>
      <c r="O166" s="60">
        <f t="shared" si="66"/>
        <v>0</v>
      </c>
      <c r="P166" s="23">
        <v>0</v>
      </c>
      <c r="Q166" s="24">
        <f t="shared" si="60"/>
        <v>0</v>
      </c>
      <c r="R166" s="23">
        <v>2</v>
      </c>
      <c r="S166" s="39">
        <f t="shared" si="61"/>
        <v>1</v>
      </c>
      <c r="T166" s="23">
        <v>0</v>
      </c>
      <c r="U166" s="24">
        <f t="shared" si="67"/>
        <v>0</v>
      </c>
      <c r="V166" s="23">
        <v>2</v>
      </c>
      <c r="W166" s="24">
        <f t="shared" si="68"/>
        <v>2.9411764705882353E-2</v>
      </c>
      <c r="X166" s="23">
        <v>0</v>
      </c>
      <c r="Y166" s="24">
        <f t="shared" si="69"/>
        <v>0</v>
      </c>
    </row>
    <row r="167" spans="1:60" ht="47.25" customHeight="1" x14ac:dyDescent="0.25">
      <c r="A167" s="87"/>
      <c r="B167" s="89"/>
      <c r="C167" s="68" t="s">
        <v>46</v>
      </c>
      <c r="D167" s="22" t="s">
        <v>44</v>
      </c>
      <c r="E167" s="23">
        <v>37</v>
      </c>
      <c r="F167" s="23">
        <v>18</v>
      </c>
      <c r="G167" s="24">
        <f t="shared" si="53"/>
        <v>0.48648648648648651</v>
      </c>
      <c r="H167" s="23">
        <v>3</v>
      </c>
      <c r="I167" s="24">
        <f t="shared" si="55"/>
        <v>0.16666666666666666</v>
      </c>
      <c r="J167" s="23">
        <v>15</v>
      </c>
      <c r="K167" s="24">
        <f t="shared" si="54"/>
        <v>0.83333333333333337</v>
      </c>
      <c r="L167" s="23">
        <v>16</v>
      </c>
      <c r="M167" s="24">
        <f t="shared" si="65"/>
        <v>0.43243243243243246</v>
      </c>
      <c r="N167" s="23">
        <v>16</v>
      </c>
      <c r="O167" s="60">
        <f t="shared" si="66"/>
        <v>1</v>
      </c>
      <c r="P167" s="23">
        <v>0</v>
      </c>
      <c r="Q167" s="24">
        <f t="shared" si="60"/>
        <v>0</v>
      </c>
      <c r="R167" s="23">
        <v>0</v>
      </c>
      <c r="S167" s="39">
        <f t="shared" si="61"/>
        <v>0</v>
      </c>
      <c r="T167" s="23">
        <v>1</v>
      </c>
      <c r="U167" s="24">
        <f t="shared" si="67"/>
        <v>2.7027027027027029E-2</v>
      </c>
      <c r="V167" s="23">
        <v>3</v>
      </c>
      <c r="W167" s="24">
        <f t="shared" si="68"/>
        <v>8.1081081081081086E-2</v>
      </c>
      <c r="X167" s="23">
        <v>3</v>
      </c>
      <c r="Y167" s="24">
        <f t="shared" si="69"/>
        <v>8.1081081081081086E-2</v>
      </c>
    </row>
    <row r="168" spans="1:60" ht="47.25" customHeight="1" x14ac:dyDescent="0.25">
      <c r="A168" s="87"/>
      <c r="B168" s="89"/>
      <c r="C168" s="68" t="s">
        <v>153</v>
      </c>
      <c r="D168" s="22" t="s">
        <v>44</v>
      </c>
      <c r="E168" s="23">
        <v>31</v>
      </c>
      <c r="F168" s="23">
        <v>11</v>
      </c>
      <c r="G168" s="24">
        <f t="shared" si="53"/>
        <v>0.35483870967741937</v>
      </c>
      <c r="H168" s="23">
        <v>2</v>
      </c>
      <c r="I168" s="24">
        <f t="shared" si="55"/>
        <v>0.18181818181818182</v>
      </c>
      <c r="J168" s="23">
        <v>9</v>
      </c>
      <c r="K168" s="24">
        <f t="shared" si="54"/>
        <v>0.81818181818181823</v>
      </c>
      <c r="L168" s="23">
        <v>7</v>
      </c>
      <c r="M168" s="24">
        <f t="shared" si="65"/>
        <v>0.22580645161290322</v>
      </c>
      <c r="N168" s="23">
        <v>7</v>
      </c>
      <c r="O168" s="60">
        <f t="shared" si="66"/>
        <v>1</v>
      </c>
      <c r="P168" s="23">
        <v>0</v>
      </c>
      <c r="Q168" s="24">
        <f t="shared" si="60"/>
        <v>0</v>
      </c>
      <c r="R168" s="23">
        <v>0</v>
      </c>
      <c r="S168" s="39">
        <f t="shared" si="61"/>
        <v>0</v>
      </c>
      <c r="T168" s="23">
        <v>1</v>
      </c>
      <c r="U168" s="24">
        <f t="shared" si="67"/>
        <v>3.2258064516129031E-2</v>
      </c>
      <c r="V168" s="23">
        <v>3</v>
      </c>
      <c r="W168" s="24">
        <f t="shared" si="68"/>
        <v>9.6774193548387094E-2</v>
      </c>
      <c r="X168" s="23">
        <v>0</v>
      </c>
      <c r="Y168" s="24">
        <f t="shared" si="69"/>
        <v>0</v>
      </c>
    </row>
    <row r="169" spans="1:60" ht="28.5" x14ac:dyDescent="0.25">
      <c r="A169" s="87"/>
      <c r="B169" s="89"/>
      <c r="C169" s="99" t="s">
        <v>95</v>
      </c>
      <c r="D169" s="25" t="s">
        <v>119</v>
      </c>
      <c r="E169" s="26">
        <f>E170+E171+E172+E173</f>
        <v>457</v>
      </c>
      <c r="F169" s="26">
        <f>F170+F171+F172+F173</f>
        <v>298</v>
      </c>
      <c r="G169" s="27">
        <f t="shared" si="53"/>
        <v>0.65207877461706787</v>
      </c>
      <c r="H169" s="26">
        <f>H170+H171+H172+H173</f>
        <v>115</v>
      </c>
      <c r="I169" s="27">
        <f t="shared" si="55"/>
        <v>0.38590604026845637</v>
      </c>
      <c r="J169" s="26">
        <f>J170+J171+J172+J173</f>
        <v>183</v>
      </c>
      <c r="K169" s="27">
        <f t="shared" si="54"/>
        <v>0.61409395973154357</v>
      </c>
      <c r="L169" s="26">
        <f>L170+L171+L172+L173</f>
        <v>99</v>
      </c>
      <c r="M169" s="27">
        <f t="shared" si="65"/>
        <v>0.21663019693654267</v>
      </c>
      <c r="N169" s="26">
        <f>N170+N171+N172+N173</f>
        <v>24</v>
      </c>
      <c r="O169" s="60">
        <f t="shared" si="66"/>
        <v>0.24242424242424243</v>
      </c>
      <c r="P169" s="26">
        <f>P170+P171+P172+P173</f>
        <v>71</v>
      </c>
      <c r="Q169" s="27">
        <f t="shared" si="60"/>
        <v>0.71717171717171713</v>
      </c>
      <c r="R169" s="26">
        <f>R170+R171+R172+R173</f>
        <v>4</v>
      </c>
      <c r="S169" s="37">
        <f t="shared" si="61"/>
        <v>4.0404040404040407E-2</v>
      </c>
      <c r="T169" s="26">
        <f>T170+T171+T172+T173</f>
        <v>8</v>
      </c>
      <c r="U169" s="27">
        <f t="shared" si="67"/>
        <v>1.7505470459518599E-2</v>
      </c>
      <c r="V169" s="26">
        <f>V170+V171+V172+V173</f>
        <v>14</v>
      </c>
      <c r="W169" s="27">
        <f t="shared" si="68"/>
        <v>3.0634573304157548E-2</v>
      </c>
      <c r="X169" s="26">
        <f>X170+X171+X172+X173</f>
        <v>8</v>
      </c>
      <c r="Y169" s="27">
        <f t="shared" si="69"/>
        <v>1.7505470459518599E-2</v>
      </c>
    </row>
    <row r="170" spans="1:60" ht="18.75" x14ac:dyDescent="0.25">
      <c r="A170" s="87"/>
      <c r="B170" s="89"/>
      <c r="C170" s="99"/>
      <c r="D170" s="22" t="s">
        <v>63</v>
      </c>
      <c r="E170" s="23">
        <f>E162+E164</f>
        <v>221</v>
      </c>
      <c r="F170" s="23">
        <f>F162+F164</f>
        <v>145</v>
      </c>
      <c r="G170" s="24">
        <f t="shared" si="53"/>
        <v>0.65610859728506787</v>
      </c>
      <c r="H170" s="23">
        <f>H162+H164</f>
        <v>61</v>
      </c>
      <c r="I170" s="24">
        <f t="shared" si="55"/>
        <v>0.4206896551724138</v>
      </c>
      <c r="J170" s="23">
        <f>J162+J164</f>
        <v>84</v>
      </c>
      <c r="K170" s="24">
        <f t="shared" si="54"/>
        <v>0.57931034482758625</v>
      </c>
      <c r="L170" s="23">
        <f>L162+L164</f>
        <v>71</v>
      </c>
      <c r="M170" s="24">
        <f t="shared" si="65"/>
        <v>0.32126696832579188</v>
      </c>
      <c r="N170" s="23">
        <f>N162+N164</f>
        <v>0</v>
      </c>
      <c r="O170" s="60">
        <f t="shared" si="66"/>
        <v>0</v>
      </c>
      <c r="P170" s="23">
        <f>P162+P164</f>
        <v>71</v>
      </c>
      <c r="Q170" s="24">
        <f t="shared" si="60"/>
        <v>1</v>
      </c>
      <c r="R170" s="23">
        <f>R162+R164</f>
        <v>0</v>
      </c>
      <c r="S170" s="39">
        <f t="shared" si="61"/>
        <v>0</v>
      </c>
      <c r="T170" s="23">
        <f>T162+T164</f>
        <v>5</v>
      </c>
      <c r="U170" s="24">
        <f t="shared" si="67"/>
        <v>2.2624434389140271E-2</v>
      </c>
      <c r="V170" s="23">
        <f>V162+V164</f>
        <v>1</v>
      </c>
      <c r="W170" s="24">
        <f t="shared" si="68"/>
        <v>4.5248868778280547E-3</v>
      </c>
      <c r="X170" s="23">
        <f>X162+X164</f>
        <v>2</v>
      </c>
      <c r="Y170" s="24">
        <f t="shared" si="69"/>
        <v>9.0497737556561094E-3</v>
      </c>
    </row>
    <row r="171" spans="1:60" ht="18.75" x14ac:dyDescent="0.25">
      <c r="A171" s="87"/>
      <c r="B171" s="89"/>
      <c r="C171" s="99"/>
      <c r="D171" s="22" t="s">
        <v>64</v>
      </c>
      <c r="E171" s="23">
        <f>E163</f>
        <v>41</v>
      </c>
      <c r="F171" s="23">
        <f>F163</f>
        <v>35</v>
      </c>
      <c r="G171" s="24">
        <f t="shared" si="53"/>
        <v>0.85365853658536583</v>
      </c>
      <c r="H171" s="23">
        <f>H163</f>
        <v>18</v>
      </c>
      <c r="I171" s="24">
        <f t="shared" si="55"/>
        <v>0.51428571428571423</v>
      </c>
      <c r="J171" s="23">
        <f>J163</f>
        <v>17</v>
      </c>
      <c r="K171" s="24">
        <f t="shared" si="54"/>
        <v>0.48571428571428571</v>
      </c>
      <c r="L171" s="23">
        <f>L163</f>
        <v>2</v>
      </c>
      <c r="M171" s="24">
        <f t="shared" si="65"/>
        <v>4.878048780487805E-2</v>
      </c>
      <c r="N171" s="23">
        <f>N163</f>
        <v>0</v>
      </c>
      <c r="O171" s="60">
        <f t="shared" si="66"/>
        <v>0</v>
      </c>
      <c r="P171" s="23">
        <f>P163</f>
        <v>0</v>
      </c>
      <c r="Q171" s="24">
        <f t="shared" si="60"/>
        <v>0</v>
      </c>
      <c r="R171" s="23">
        <f>R163</f>
        <v>2</v>
      </c>
      <c r="S171" s="39">
        <f t="shared" si="61"/>
        <v>1</v>
      </c>
      <c r="T171" s="23">
        <f>T163</f>
        <v>0</v>
      </c>
      <c r="U171" s="24">
        <f t="shared" si="67"/>
        <v>0</v>
      </c>
      <c r="V171" s="23">
        <f>V163</f>
        <v>2</v>
      </c>
      <c r="W171" s="24">
        <f t="shared" si="68"/>
        <v>4.878048780487805E-2</v>
      </c>
      <c r="X171" s="23">
        <f>X163</f>
        <v>2</v>
      </c>
      <c r="Y171" s="24">
        <f t="shared" si="69"/>
        <v>4.878048780487805E-2</v>
      </c>
    </row>
    <row r="172" spans="1:60" ht="18.75" x14ac:dyDescent="0.25">
      <c r="A172" s="87"/>
      <c r="B172" s="89"/>
      <c r="C172" s="99"/>
      <c r="D172" s="22" t="s">
        <v>65</v>
      </c>
      <c r="E172" s="23">
        <f>E165+E166</f>
        <v>127</v>
      </c>
      <c r="F172" s="23">
        <f>F165+F166</f>
        <v>89</v>
      </c>
      <c r="G172" s="24">
        <f t="shared" si="53"/>
        <v>0.70078740157480313</v>
      </c>
      <c r="H172" s="23">
        <f>H165+H166</f>
        <v>31</v>
      </c>
      <c r="I172" s="24">
        <f t="shared" si="55"/>
        <v>0.34831460674157305</v>
      </c>
      <c r="J172" s="23">
        <f>J165+J166</f>
        <v>58</v>
      </c>
      <c r="K172" s="24">
        <f t="shared" si="54"/>
        <v>0.651685393258427</v>
      </c>
      <c r="L172" s="23">
        <f>L165+L166</f>
        <v>3</v>
      </c>
      <c r="M172" s="24">
        <f t="shared" si="65"/>
        <v>2.3622047244094488E-2</v>
      </c>
      <c r="N172" s="23">
        <f>N165+N166</f>
        <v>1</v>
      </c>
      <c r="O172" s="60">
        <f t="shared" si="66"/>
        <v>0.33333333333333331</v>
      </c>
      <c r="P172" s="23">
        <f>P165+P166</f>
        <v>0</v>
      </c>
      <c r="Q172" s="24">
        <f t="shared" si="60"/>
        <v>0</v>
      </c>
      <c r="R172" s="23">
        <f>R165+R166</f>
        <v>2</v>
      </c>
      <c r="S172" s="39">
        <f t="shared" si="61"/>
        <v>0.66666666666666663</v>
      </c>
      <c r="T172" s="23">
        <f>T165+T166</f>
        <v>1</v>
      </c>
      <c r="U172" s="24">
        <f t="shared" si="67"/>
        <v>7.874015748031496E-3</v>
      </c>
      <c r="V172" s="23">
        <f>V165+V166</f>
        <v>5</v>
      </c>
      <c r="W172" s="24">
        <f t="shared" si="68"/>
        <v>3.937007874015748E-2</v>
      </c>
      <c r="X172" s="23">
        <f>X165+X166</f>
        <v>1</v>
      </c>
      <c r="Y172" s="24">
        <f t="shared" si="69"/>
        <v>7.874015748031496E-3</v>
      </c>
    </row>
    <row r="173" spans="1:60" s="34" customFormat="1" ht="19.5" thickBot="1" x14ac:dyDescent="0.3">
      <c r="A173" s="87"/>
      <c r="B173" s="89"/>
      <c r="C173" s="99"/>
      <c r="D173" s="22" t="s">
        <v>44</v>
      </c>
      <c r="E173" s="23">
        <f>E167+E168</f>
        <v>68</v>
      </c>
      <c r="F173" s="23">
        <f>F167+F168</f>
        <v>29</v>
      </c>
      <c r="G173" s="24">
        <f t="shared" ref="G173:Y173" si="71">G167</f>
        <v>0.48648648648648651</v>
      </c>
      <c r="H173" s="23">
        <f>H167+H168</f>
        <v>5</v>
      </c>
      <c r="I173" s="24">
        <f t="shared" si="71"/>
        <v>0.16666666666666666</v>
      </c>
      <c r="J173" s="23">
        <f>J167+J168</f>
        <v>24</v>
      </c>
      <c r="K173" s="24">
        <f t="shared" si="71"/>
        <v>0.83333333333333337</v>
      </c>
      <c r="L173" s="23">
        <f>L167+L168</f>
        <v>23</v>
      </c>
      <c r="M173" s="24">
        <f t="shared" si="71"/>
        <v>0.43243243243243246</v>
      </c>
      <c r="N173" s="23">
        <f>N167+N168</f>
        <v>23</v>
      </c>
      <c r="O173" s="60">
        <f t="shared" si="66"/>
        <v>1</v>
      </c>
      <c r="P173" s="23">
        <f>P167+P168</f>
        <v>0</v>
      </c>
      <c r="Q173" s="24">
        <f t="shared" si="60"/>
        <v>0</v>
      </c>
      <c r="R173" s="23">
        <f>R167+R168</f>
        <v>0</v>
      </c>
      <c r="S173" s="39">
        <f t="shared" si="61"/>
        <v>0</v>
      </c>
      <c r="T173" s="23">
        <f>T167+T168</f>
        <v>2</v>
      </c>
      <c r="U173" s="24">
        <f t="shared" si="71"/>
        <v>2.7027027027027029E-2</v>
      </c>
      <c r="V173" s="23">
        <f>V167+V168</f>
        <v>6</v>
      </c>
      <c r="W173" s="24">
        <f t="shared" si="71"/>
        <v>8.1081081081081086E-2</v>
      </c>
      <c r="X173" s="23">
        <f>X167+X168</f>
        <v>3</v>
      </c>
      <c r="Y173" s="24">
        <f t="shared" si="71"/>
        <v>8.1081081081081086E-2</v>
      </c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</row>
    <row r="174" spans="1:60" ht="18.75" x14ac:dyDescent="0.25">
      <c r="A174" s="87" t="s">
        <v>58</v>
      </c>
      <c r="B174" s="125" t="s">
        <v>149</v>
      </c>
      <c r="C174" s="90" t="s">
        <v>13</v>
      </c>
      <c r="D174" s="14" t="s">
        <v>66</v>
      </c>
      <c r="E174" s="52">
        <f>E175+E176</f>
        <v>52</v>
      </c>
      <c r="F174" s="52">
        <f>F175+F176</f>
        <v>39</v>
      </c>
      <c r="G174" s="20">
        <f>F174/E174</f>
        <v>0.75</v>
      </c>
      <c r="H174" s="52">
        <f>H175+H176</f>
        <v>32</v>
      </c>
      <c r="I174" s="20">
        <f>H174/F174</f>
        <v>0.82051282051282048</v>
      </c>
      <c r="J174" s="52">
        <f>J175+J176</f>
        <v>7</v>
      </c>
      <c r="K174" s="20">
        <f>J174/F174</f>
        <v>0.17948717948717949</v>
      </c>
      <c r="L174" s="52">
        <f>L175+L176</f>
        <v>0</v>
      </c>
      <c r="M174" s="20">
        <f>L174/E174</f>
        <v>0</v>
      </c>
      <c r="N174" s="52">
        <f>N175+N176</f>
        <v>0</v>
      </c>
      <c r="O174" s="62">
        <v>0</v>
      </c>
      <c r="P174" s="52">
        <f>P175+P176</f>
        <v>0</v>
      </c>
      <c r="Q174" s="20">
        <v>0</v>
      </c>
      <c r="R174" s="52">
        <f>R175+R176</f>
        <v>0</v>
      </c>
      <c r="S174" s="35">
        <v>0</v>
      </c>
      <c r="T174" s="52">
        <f>T175+T176</f>
        <v>1</v>
      </c>
      <c r="U174" s="20">
        <f>T174/E174</f>
        <v>1.9230769230769232E-2</v>
      </c>
      <c r="V174" s="52">
        <f>V175+V176</f>
        <v>7</v>
      </c>
      <c r="W174" s="20">
        <f>V174/E174</f>
        <v>0.13461538461538461</v>
      </c>
      <c r="X174" s="52">
        <f>X175+X176</f>
        <v>0</v>
      </c>
      <c r="Y174" s="20">
        <f>X174/E174</f>
        <v>0</v>
      </c>
    </row>
    <row r="175" spans="1:60" ht="18.75" x14ac:dyDescent="0.25">
      <c r="A175" s="87"/>
      <c r="B175" s="125"/>
      <c r="C175" s="90"/>
      <c r="D175" s="2" t="s">
        <v>63</v>
      </c>
      <c r="E175" s="5">
        <v>43</v>
      </c>
      <c r="F175" s="5">
        <v>34</v>
      </c>
      <c r="G175" s="6">
        <f>F175/E175</f>
        <v>0.79069767441860461</v>
      </c>
      <c r="H175" s="5">
        <v>32</v>
      </c>
      <c r="I175" s="6">
        <f>H175/F175</f>
        <v>0.94117647058823528</v>
      </c>
      <c r="J175" s="5">
        <v>2</v>
      </c>
      <c r="K175" s="6">
        <f>J175/F175</f>
        <v>5.8823529411764705E-2</v>
      </c>
      <c r="L175" s="5">
        <v>0</v>
      </c>
      <c r="M175" s="6">
        <f>L175/E175</f>
        <v>0</v>
      </c>
      <c r="N175" s="5">
        <v>0</v>
      </c>
      <c r="O175" s="61">
        <v>0</v>
      </c>
      <c r="P175" s="5">
        <v>0</v>
      </c>
      <c r="Q175" s="6">
        <v>0</v>
      </c>
      <c r="R175" s="5">
        <v>0</v>
      </c>
      <c r="S175" s="43">
        <v>0</v>
      </c>
      <c r="T175" s="5">
        <v>0</v>
      </c>
      <c r="U175" s="6">
        <f>T175/E175</f>
        <v>0</v>
      </c>
      <c r="V175" s="5">
        <v>7</v>
      </c>
      <c r="W175" s="6">
        <f>V175/E175</f>
        <v>0.16279069767441862</v>
      </c>
      <c r="X175" s="5">
        <v>0</v>
      </c>
      <c r="Y175" s="6">
        <f>X175/E175</f>
        <v>0</v>
      </c>
    </row>
    <row r="176" spans="1:60" ht="18.75" x14ac:dyDescent="0.25">
      <c r="A176" s="87"/>
      <c r="B176" s="125"/>
      <c r="C176" s="90"/>
      <c r="D176" s="2" t="s">
        <v>64</v>
      </c>
      <c r="E176" s="5">
        <v>9</v>
      </c>
      <c r="F176" s="5">
        <v>5</v>
      </c>
      <c r="G176" s="6">
        <f t="shared" ref="G176:G198" si="72">F176/E176</f>
        <v>0.55555555555555558</v>
      </c>
      <c r="H176" s="5">
        <v>0</v>
      </c>
      <c r="I176" s="6">
        <f t="shared" ref="I176:I198" si="73">H176/F176</f>
        <v>0</v>
      </c>
      <c r="J176" s="5">
        <v>5</v>
      </c>
      <c r="K176" s="6">
        <f t="shared" si="54"/>
        <v>1</v>
      </c>
      <c r="L176" s="5">
        <v>0</v>
      </c>
      <c r="M176" s="6">
        <f t="shared" ref="M176:M198" si="74">L176/E176</f>
        <v>0</v>
      </c>
      <c r="N176" s="5">
        <v>0</v>
      </c>
      <c r="O176" s="61">
        <v>0</v>
      </c>
      <c r="P176" s="5">
        <v>0</v>
      </c>
      <c r="Q176" s="6">
        <v>0</v>
      </c>
      <c r="R176" s="5">
        <v>0</v>
      </c>
      <c r="S176" s="43">
        <v>0</v>
      </c>
      <c r="T176" s="5">
        <v>1</v>
      </c>
      <c r="U176" s="6">
        <f t="shared" ref="U176:U205" si="75">T176/E176</f>
        <v>0.1111111111111111</v>
      </c>
      <c r="V176" s="5">
        <v>0</v>
      </c>
      <c r="W176" s="6">
        <f t="shared" ref="W176:W205" si="76">V176/E176</f>
        <v>0</v>
      </c>
      <c r="X176" s="5">
        <v>0</v>
      </c>
      <c r="Y176" s="6">
        <f t="shared" ref="Y176:Y205" si="77">X176/E176</f>
        <v>0</v>
      </c>
    </row>
    <row r="177" spans="1:25" ht="18.75" x14ac:dyDescent="0.25">
      <c r="A177" s="87"/>
      <c r="B177" s="125"/>
      <c r="C177" s="67" t="s">
        <v>16</v>
      </c>
      <c r="D177" s="2" t="s">
        <v>63</v>
      </c>
      <c r="E177" s="5">
        <v>33</v>
      </c>
      <c r="F177" s="5">
        <v>27</v>
      </c>
      <c r="G177" s="6">
        <f t="shared" si="72"/>
        <v>0.81818181818181823</v>
      </c>
      <c r="H177" s="5">
        <v>2</v>
      </c>
      <c r="I177" s="6">
        <f t="shared" si="73"/>
        <v>7.407407407407407E-2</v>
      </c>
      <c r="J177" s="5">
        <v>25</v>
      </c>
      <c r="K177" s="6">
        <f t="shared" si="54"/>
        <v>0.92592592592592593</v>
      </c>
      <c r="L177" s="5">
        <v>0</v>
      </c>
      <c r="M177" s="6">
        <f t="shared" si="74"/>
        <v>0</v>
      </c>
      <c r="N177" s="5">
        <v>0</v>
      </c>
      <c r="O177" s="61">
        <v>0</v>
      </c>
      <c r="P177" s="5">
        <v>0</v>
      </c>
      <c r="Q177" s="6">
        <v>0</v>
      </c>
      <c r="R177" s="5">
        <v>0</v>
      </c>
      <c r="S177" s="43">
        <v>0</v>
      </c>
      <c r="T177" s="5">
        <v>1</v>
      </c>
      <c r="U177" s="6">
        <f t="shared" si="75"/>
        <v>3.0303030303030304E-2</v>
      </c>
      <c r="V177" s="5">
        <v>1</v>
      </c>
      <c r="W177" s="6">
        <f t="shared" si="76"/>
        <v>3.0303030303030304E-2</v>
      </c>
      <c r="X177" s="5">
        <v>0</v>
      </c>
      <c r="Y177" s="6">
        <f t="shared" si="77"/>
        <v>0</v>
      </c>
    </row>
    <row r="178" spans="1:25" ht="47.25" customHeight="1" x14ac:dyDescent="0.25">
      <c r="A178" s="87"/>
      <c r="B178" s="125"/>
      <c r="C178" s="126" t="s">
        <v>77</v>
      </c>
      <c r="D178" s="2" t="s">
        <v>63</v>
      </c>
      <c r="E178" s="5">
        <v>58</v>
      </c>
      <c r="F178" s="5">
        <v>57</v>
      </c>
      <c r="G178" s="6">
        <f t="shared" si="72"/>
        <v>0.98275862068965514</v>
      </c>
      <c r="H178" s="5">
        <v>21</v>
      </c>
      <c r="I178" s="6">
        <f t="shared" si="73"/>
        <v>0.36842105263157893</v>
      </c>
      <c r="J178" s="5">
        <v>36</v>
      </c>
      <c r="K178" s="6">
        <f t="shared" si="54"/>
        <v>0.63157894736842102</v>
      </c>
      <c r="L178" s="5">
        <v>0</v>
      </c>
      <c r="M178" s="6">
        <f t="shared" si="74"/>
        <v>0</v>
      </c>
      <c r="N178" s="5">
        <v>0</v>
      </c>
      <c r="O178" s="61">
        <v>0</v>
      </c>
      <c r="P178" s="5">
        <v>0</v>
      </c>
      <c r="Q178" s="6">
        <v>0</v>
      </c>
      <c r="R178" s="5">
        <v>0</v>
      </c>
      <c r="S178" s="43">
        <v>0</v>
      </c>
      <c r="T178" s="5">
        <v>0</v>
      </c>
      <c r="U178" s="6">
        <f t="shared" si="75"/>
        <v>0</v>
      </c>
      <c r="V178" s="5">
        <v>0</v>
      </c>
      <c r="W178" s="6">
        <f t="shared" si="76"/>
        <v>0</v>
      </c>
      <c r="X178" s="5">
        <v>0</v>
      </c>
      <c r="Y178" s="6">
        <f t="shared" si="77"/>
        <v>0</v>
      </c>
    </row>
    <row r="179" spans="1:25" s="78" customFormat="1" ht="18.75" x14ac:dyDescent="0.25">
      <c r="A179" s="87"/>
      <c r="B179" s="125"/>
      <c r="C179" s="127"/>
      <c r="D179" s="74" t="s">
        <v>64</v>
      </c>
      <c r="E179" s="75">
        <v>10</v>
      </c>
      <c r="F179" s="75">
        <v>10</v>
      </c>
      <c r="G179" s="57">
        <f t="shared" si="72"/>
        <v>1</v>
      </c>
      <c r="H179" s="75">
        <v>8</v>
      </c>
      <c r="I179" s="57">
        <f t="shared" si="73"/>
        <v>0.8</v>
      </c>
      <c r="J179" s="75">
        <v>2</v>
      </c>
      <c r="K179" s="57">
        <f t="shared" si="54"/>
        <v>0.2</v>
      </c>
      <c r="L179" s="75">
        <v>0</v>
      </c>
      <c r="M179" s="57">
        <f t="shared" si="74"/>
        <v>0</v>
      </c>
      <c r="N179" s="75">
        <v>0</v>
      </c>
      <c r="O179" s="76">
        <v>0</v>
      </c>
      <c r="P179" s="75">
        <v>0</v>
      </c>
      <c r="Q179" s="57">
        <v>0</v>
      </c>
      <c r="R179" s="75">
        <v>0</v>
      </c>
      <c r="S179" s="77">
        <v>0</v>
      </c>
      <c r="T179" s="75">
        <v>0</v>
      </c>
      <c r="U179" s="57">
        <f t="shared" si="75"/>
        <v>0</v>
      </c>
      <c r="V179" s="75">
        <v>0</v>
      </c>
      <c r="W179" s="57">
        <f t="shared" si="76"/>
        <v>0</v>
      </c>
      <c r="X179" s="75">
        <v>0</v>
      </c>
      <c r="Y179" s="57">
        <f t="shared" si="77"/>
        <v>0</v>
      </c>
    </row>
    <row r="180" spans="1:25" ht="31.15" customHeight="1" x14ac:dyDescent="0.25">
      <c r="A180" s="87"/>
      <c r="B180" s="125"/>
      <c r="C180" s="67" t="s">
        <v>78</v>
      </c>
      <c r="D180" s="2" t="s">
        <v>65</v>
      </c>
      <c r="E180" s="5">
        <v>27</v>
      </c>
      <c r="F180" s="5">
        <v>21</v>
      </c>
      <c r="G180" s="6">
        <f t="shared" si="72"/>
        <v>0.77777777777777779</v>
      </c>
      <c r="H180" s="5">
        <v>0</v>
      </c>
      <c r="I180" s="6">
        <f t="shared" si="73"/>
        <v>0</v>
      </c>
      <c r="J180" s="5">
        <v>21</v>
      </c>
      <c r="K180" s="6">
        <f t="shared" si="54"/>
        <v>1</v>
      </c>
      <c r="L180" s="5">
        <v>0</v>
      </c>
      <c r="M180" s="6">
        <f t="shared" si="74"/>
        <v>0</v>
      </c>
      <c r="N180" s="5">
        <v>0</v>
      </c>
      <c r="O180" s="61">
        <v>0</v>
      </c>
      <c r="P180" s="5">
        <v>0</v>
      </c>
      <c r="Q180" s="6">
        <v>0</v>
      </c>
      <c r="R180" s="5">
        <v>0</v>
      </c>
      <c r="S180" s="43">
        <v>0</v>
      </c>
      <c r="T180" s="5">
        <v>3</v>
      </c>
      <c r="U180" s="6">
        <f t="shared" si="75"/>
        <v>0.1111111111111111</v>
      </c>
      <c r="V180" s="5">
        <v>0</v>
      </c>
      <c r="W180" s="6">
        <f t="shared" si="76"/>
        <v>0</v>
      </c>
      <c r="X180" s="5">
        <v>0</v>
      </c>
      <c r="Y180" s="6">
        <f t="shared" si="77"/>
        <v>0</v>
      </c>
    </row>
    <row r="181" spans="1:25" ht="30" customHeight="1" x14ac:dyDescent="0.25">
      <c r="A181" s="87"/>
      <c r="B181" s="125"/>
      <c r="C181" s="67" t="s">
        <v>17</v>
      </c>
      <c r="D181" s="2" t="s">
        <v>64</v>
      </c>
      <c r="E181" s="5">
        <v>6</v>
      </c>
      <c r="F181" s="5">
        <v>5</v>
      </c>
      <c r="G181" s="6">
        <f t="shared" si="72"/>
        <v>0.83333333333333337</v>
      </c>
      <c r="H181" s="5">
        <v>1</v>
      </c>
      <c r="I181" s="6">
        <f t="shared" si="73"/>
        <v>0.2</v>
      </c>
      <c r="J181" s="5">
        <v>4</v>
      </c>
      <c r="K181" s="6">
        <f t="shared" si="54"/>
        <v>0.8</v>
      </c>
      <c r="L181" s="5">
        <v>0</v>
      </c>
      <c r="M181" s="6">
        <f t="shared" si="74"/>
        <v>0</v>
      </c>
      <c r="N181" s="5">
        <v>0</v>
      </c>
      <c r="O181" s="61">
        <v>0</v>
      </c>
      <c r="P181" s="5">
        <v>0</v>
      </c>
      <c r="Q181" s="6">
        <v>0</v>
      </c>
      <c r="R181" s="5">
        <v>0</v>
      </c>
      <c r="S181" s="43">
        <v>0</v>
      </c>
      <c r="T181" s="5">
        <v>1</v>
      </c>
      <c r="U181" s="6">
        <f t="shared" si="75"/>
        <v>0.16666666666666666</v>
      </c>
      <c r="V181" s="5">
        <v>0</v>
      </c>
      <c r="W181" s="6">
        <f t="shared" si="76"/>
        <v>0</v>
      </c>
      <c r="X181" s="5">
        <v>0</v>
      </c>
      <c r="Y181" s="6">
        <f t="shared" si="77"/>
        <v>0</v>
      </c>
    </row>
    <row r="182" spans="1:25" ht="31.5" x14ac:dyDescent="0.25">
      <c r="A182" s="87"/>
      <c r="B182" s="125"/>
      <c r="C182" s="67" t="s">
        <v>79</v>
      </c>
      <c r="D182" s="2" t="s">
        <v>65</v>
      </c>
      <c r="E182" s="5">
        <v>22</v>
      </c>
      <c r="F182" s="5">
        <v>15</v>
      </c>
      <c r="G182" s="6">
        <f t="shared" si="72"/>
        <v>0.68181818181818177</v>
      </c>
      <c r="H182" s="5">
        <v>13</v>
      </c>
      <c r="I182" s="6">
        <f t="shared" si="73"/>
        <v>0.8666666666666667</v>
      </c>
      <c r="J182" s="5">
        <v>2</v>
      </c>
      <c r="K182" s="6">
        <f t="shared" si="54"/>
        <v>0.13333333333333333</v>
      </c>
      <c r="L182" s="5">
        <v>0</v>
      </c>
      <c r="M182" s="6">
        <f t="shared" si="74"/>
        <v>0</v>
      </c>
      <c r="N182" s="5">
        <v>0</v>
      </c>
      <c r="O182" s="61">
        <v>0</v>
      </c>
      <c r="P182" s="5">
        <v>0</v>
      </c>
      <c r="Q182" s="6">
        <v>0</v>
      </c>
      <c r="R182" s="5">
        <v>0</v>
      </c>
      <c r="S182" s="43">
        <v>0</v>
      </c>
      <c r="T182" s="5">
        <v>0</v>
      </c>
      <c r="U182" s="6">
        <f t="shared" si="75"/>
        <v>0</v>
      </c>
      <c r="V182" s="5">
        <v>2</v>
      </c>
      <c r="W182" s="6">
        <f t="shared" si="76"/>
        <v>9.0909090909090912E-2</v>
      </c>
      <c r="X182" s="5">
        <v>0</v>
      </c>
      <c r="Y182" s="6">
        <f t="shared" si="77"/>
        <v>0</v>
      </c>
    </row>
    <row r="183" spans="1:25" s="78" customFormat="1" ht="31.5" x14ac:dyDescent="0.25">
      <c r="A183" s="87"/>
      <c r="B183" s="125"/>
      <c r="C183" s="73" t="s">
        <v>163</v>
      </c>
      <c r="D183" s="74" t="s">
        <v>63</v>
      </c>
      <c r="E183" s="75">
        <v>241</v>
      </c>
      <c r="F183" s="75">
        <v>193</v>
      </c>
      <c r="G183" s="57">
        <f t="shared" si="72"/>
        <v>0.80082987551867224</v>
      </c>
      <c r="H183" s="75">
        <v>142</v>
      </c>
      <c r="I183" s="57">
        <f t="shared" si="73"/>
        <v>0.73575129533678751</v>
      </c>
      <c r="J183" s="75">
        <v>63</v>
      </c>
      <c r="K183" s="57">
        <f t="shared" si="54"/>
        <v>0.32642487046632124</v>
      </c>
      <c r="L183" s="75">
        <v>20</v>
      </c>
      <c r="M183" s="57">
        <f t="shared" si="74"/>
        <v>8.2987551867219914E-2</v>
      </c>
      <c r="N183" s="75">
        <v>0</v>
      </c>
      <c r="O183" s="76">
        <f t="shared" si="66"/>
        <v>0</v>
      </c>
      <c r="P183" s="75">
        <v>20</v>
      </c>
      <c r="Q183" s="57">
        <f t="shared" si="60"/>
        <v>1</v>
      </c>
      <c r="R183" s="75">
        <v>0</v>
      </c>
      <c r="S183" s="77">
        <f t="shared" si="61"/>
        <v>0</v>
      </c>
      <c r="T183" s="75">
        <v>19</v>
      </c>
      <c r="U183" s="57">
        <f t="shared" si="75"/>
        <v>7.8838174273858919E-2</v>
      </c>
      <c r="V183" s="75">
        <v>4</v>
      </c>
      <c r="W183" s="57">
        <f t="shared" si="76"/>
        <v>1.6597510373443983E-2</v>
      </c>
      <c r="X183" s="75">
        <v>1</v>
      </c>
      <c r="Y183" s="57">
        <f t="shared" si="77"/>
        <v>4.1493775933609959E-3</v>
      </c>
    </row>
    <row r="184" spans="1:25" ht="48" customHeight="1" x14ac:dyDescent="0.25">
      <c r="A184" s="87"/>
      <c r="B184" s="125"/>
      <c r="C184" s="67" t="s">
        <v>164</v>
      </c>
      <c r="D184" s="2" t="s">
        <v>63</v>
      </c>
      <c r="E184" s="5">
        <v>119</v>
      </c>
      <c r="F184" s="5">
        <v>84</v>
      </c>
      <c r="G184" s="6">
        <f t="shared" si="72"/>
        <v>0.70588235294117652</v>
      </c>
      <c r="H184" s="5">
        <v>69</v>
      </c>
      <c r="I184" s="6">
        <f t="shared" si="73"/>
        <v>0.8214285714285714</v>
      </c>
      <c r="J184" s="5">
        <v>15</v>
      </c>
      <c r="K184" s="6">
        <f t="shared" si="54"/>
        <v>0.17857142857142858</v>
      </c>
      <c r="L184" s="5">
        <v>18</v>
      </c>
      <c r="M184" s="6">
        <f t="shared" si="74"/>
        <v>0.15126050420168066</v>
      </c>
      <c r="N184" s="5">
        <v>0</v>
      </c>
      <c r="O184" s="61">
        <f t="shared" si="66"/>
        <v>0</v>
      </c>
      <c r="P184" s="5">
        <v>18</v>
      </c>
      <c r="Q184" s="6">
        <f>P184/L184</f>
        <v>1</v>
      </c>
      <c r="R184" s="5">
        <v>0</v>
      </c>
      <c r="S184" s="43">
        <f t="shared" si="61"/>
        <v>0</v>
      </c>
      <c r="T184" s="5">
        <v>12</v>
      </c>
      <c r="U184" s="6">
        <f t="shared" si="75"/>
        <v>0.10084033613445378</v>
      </c>
      <c r="V184" s="5">
        <v>0</v>
      </c>
      <c r="W184" s="6">
        <f t="shared" si="76"/>
        <v>0</v>
      </c>
      <c r="X184" s="5">
        <v>0</v>
      </c>
      <c r="Y184" s="6">
        <f t="shared" si="77"/>
        <v>0</v>
      </c>
    </row>
    <row r="185" spans="1:25" ht="63" customHeight="1" x14ac:dyDescent="0.25">
      <c r="A185" s="87"/>
      <c r="B185" s="125"/>
      <c r="C185" s="67" t="s">
        <v>161</v>
      </c>
      <c r="D185" s="2" t="s">
        <v>63</v>
      </c>
      <c r="E185" s="5">
        <v>10</v>
      </c>
      <c r="F185" s="5">
        <v>10</v>
      </c>
      <c r="G185" s="6">
        <f t="shared" si="72"/>
        <v>1</v>
      </c>
      <c r="H185" s="5">
        <v>10</v>
      </c>
      <c r="I185" s="6">
        <f t="shared" si="73"/>
        <v>1</v>
      </c>
      <c r="J185" s="5">
        <v>0</v>
      </c>
      <c r="K185" s="6">
        <f t="shared" si="54"/>
        <v>0</v>
      </c>
      <c r="L185" s="5">
        <v>0</v>
      </c>
      <c r="M185" s="6">
        <f t="shared" si="74"/>
        <v>0</v>
      </c>
      <c r="N185" s="5">
        <v>0</v>
      </c>
      <c r="O185" s="61">
        <v>0</v>
      </c>
      <c r="P185" s="5">
        <v>0</v>
      </c>
      <c r="Q185" s="6">
        <v>0</v>
      </c>
      <c r="R185" s="5">
        <v>0</v>
      </c>
      <c r="S185" s="43">
        <v>0</v>
      </c>
      <c r="T185" s="5">
        <v>0</v>
      </c>
      <c r="U185" s="6">
        <f t="shared" si="75"/>
        <v>0</v>
      </c>
      <c r="V185" s="5">
        <v>0</v>
      </c>
      <c r="W185" s="6">
        <f t="shared" si="76"/>
        <v>0</v>
      </c>
      <c r="X185" s="5">
        <v>0</v>
      </c>
      <c r="Y185" s="6">
        <f t="shared" si="77"/>
        <v>0</v>
      </c>
    </row>
    <row r="186" spans="1:25" ht="26.25" customHeight="1" x14ac:dyDescent="0.25">
      <c r="A186" s="87"/>
      <c r="B186" s="125"/>
      <c r="C186" s="67" t="s">
        <v>27</v>
      </c>
      <c r="D186" s="2" t="s">
        <v>63</v>
      </c>
      <c r="E186" s="5">
        <v>22</v>
      </c>
      <c r="F186" s="5">
        <v>18</v>
      </c>
      <c r="G186" s="6">
        <f t="shared" si="72"/>
        <v>0.81818181818181823</v>
      </c>
      <c r="H186" s="5">
        <v>9</v>
      </c>
      <c r="I186" s="6">
        <f t="shared" si="73"/>
        <v>0.5</v>
      </c>
      <c r="J186" s="5">
        <v>9</v>
      </c>
      <c r="K186" s="6">
        <f t="shared" si="54"/>
        <v>0.5</v>
      </c>
      <c r="L186" s="5">
        <v>2</v>
      </c>
      <c r="M186" s="6">
        <f t="shared" si="74"/>
        <v>9.0909090909090912E-2</v>
      </c>
      <c r="N186" s="5">
        <v>0</v>
      </c>
      <c r="O186" s="61">
        <f t="shared" si="66"/>
        <v>0</v>
      </c>
      <c r="P186" s="5">
        <v>2</v>
      </c>
      <c r="Q186" s="6">
        <f t="shared" si="60"/>
        <v>1</v>
      </c>
      <c r="R186" s="5">
        <v>0</v>
      </c>
      <c r="S186" s="43">
        <f t="shared" si="61"/>
        <v>0</v>
      </c>
      <c r="T186" s="5">
        <v>0</v>
      </c>
      <c r="U186" s="6">
        <f t="shared" si="75"/>
        <v>0</v>
      </c>
      <c r="V186" s="5">
        <v>2</v>
      </c>
      <c r="W186" s="6">
        <f t="shared" si="76"/>
        <v>9.0909090909090912E-2</v>
      </c>
      <c r="X186" s="5">
        <v>0</v>
      </c>
      <c r="Y186" s="6">
        <f t="shared" si="77"/>
        <v>0</v>
      </c>
    </row>
    <row r="187" spans="1:25" ht="33.75" customHeight="1" x14ac:dyDescent="0.25">
      <c r="A187" s="87"/>
      <c r="B187" s="125"/>
      <c r="C187" s="67" t="s">
        <v>128</v>
      </c>
      <c r="D187" s="2" t="s">
        <v>63</v>
      </c>
      <c r="E187" s="5">
        <v>29</v>
      </c>
      <c r="F187" s="5">
        <v>28</v>
      </c>
      <c r="G187" s="6">
        <f t="shared" si="72"/>
        <v>0.96551724137931039</v>
      </c>
      <c r="H187" s="5">
        <v>18</v>
      </c>
      <c r="I187" s="6">
        <f t="shared" si="73"/>
        <v>0.6428571428571429</v>
      </c>
      <c r="J187" s="5">
        <v>10</v>
      </c>
      <c r="K187" s="6">
        <f t="shared" si="54"/>
        <v>0.35714285714285715</v>
      </c>
      <c r="L187" s="5">
        <v>1</v>
      </c>
      <c r="M187" s="6">
        <f t="shared" si="74"/>
        <v>3.4482758620689655E-2</v>
      </c>
      <c r="N187" s="5">
        <v>0</v>
      </c>
      <c r="O187" s="61">
        <f t="shared" si="66"/>
        <v>0</v>
      </c>
      <c r="P187" s="5">
        <v>1</v>
      </c>
      <c r="Q187" s="6">
        <f t="shared" si="60"/>
        <v>1</v>
      </c>
      <c r="R187" s="5">
        <v>0</v>
      </c>
      <c r="S187" s="43">
        <f t="shared" si="61"/>
        <v>0</v>
      </c>
      <c r="T187" s="5">
        <v>1</v>
      </c>
      <c r="U187" s="6">
        <f t="shared" si="75"/>
        <v>3.4482758620689655E-2</v>
      </c>
      <c r="V187" s="5">
        <v>0</v>
      </c>
      <c r="W187" s="6">
        <f t="shared" si="76"/>
        <v>0</v>
      </c>
      <c r="X187" s="5">
        <v>0</v>
      </c>
      <c r="Y187" s="6">
        <f t="shared" si="77"/>
        <v>0</v>
      </c>
    </row>
    <row r="188" spans="1:25" ht="30.75" customHeight="1" x14ac:dyDescent="0.25">
      <c r="A188" s="87"/>
      <c r="B188" s="125"/>
      <c r="C188" s="67" t="s">
        <v>19</v>
      </c>
      <c r="D188" s="2" t="s">
        <v>63</v>
      </c>
      <c r="E188" s="5">
        <v>17</v>
      </c>
      <c r="F188" s="5">
        <v>6</v>
      </c>
      <c r="G188" s="6">
        <f t="shared" si="72"/>
        <v>0.35294117647058826</v>
      </c>
      <c r="H188" s="5">
        <v>4</v>
      </c>
      <c r="I188" s="6">
        <f t="shared" si="73"/>
        <v>0.66666666666666663</v>
      </c>
      <c r="J188" s="5">
        <v>2</v>
      </c>
      <c r="K188" s="6">
        <f t="shared" si="54"/>
        <v>0.33333333333333331</v>
      </c>
      <c r="L188" s="5">
        <v>0</v>
      </c>
      <c r="M188" s="6">
        <f t="shared" si="74"/>
        <v>0</v>
      </c>
      <c r="N188" s="5">
        <v>0</v>
      </c>
      <c r="O188" s="61">
        <v>0</v>
      </c>
      <c r="P188" s="5">
        <v>0</v>
      </c>
      <c r="Q188" s="6">
        <v>0</v>
      </c>
      <c r="R188" s="5">
        <v>0</v>
      </c>
      <c r="S188" s="43">
        <v>0</v>
      </c>
      <c r="T188" s="5">
        <v>1</v>
      </c>
      <c r="U188" s="6">
        <f t="shared" si="75"/>
        <v>5.8823529411764705E-2</v>
      </c>
      <c r="V188" s="5">
        <v>10</v>
      </c>
      <c r="W188" s="6">
        <f t="shared" si="76"/>
        <v>0.58823529411764708</v>
      </c>
      <c r="X188" s="5">
        <v>0</v>
      </c>
      <c r="Y188" s="6">
        <f t="shared" si="77"/>
        <v>0</v>
      </c>
    </row>
    <row r="189" spans="1:25" ht="47.25" x14ac:dyDescent="0.25">
      <c r="A189" s="87"/>
      <c r="B189" s="125"/>
      <c r="C189" s="67" t="s">
        <v>75</v>
      </c>
      <c r="D189" s="2" t="s">
        <v>44</v>
      </c>
      <c r="E189" s="5">
        <v>14</v>
      </c>
      <c r="F189" s="5">
        <v>5</v>
      </c>
      <c r="G189" s="6">
        <f t="shared" si="72"/>
        <v>0.35714285714285715</v>
      </c>
      <c r="H189" s="5">
        <v>4</v>
      </c>
      <c r="I189" s="6">
        <f t="shared" si="73"/>
        <v>0.8</v>
      </c>
      <c r="J189" s="5">
        <v>1</v>
      </c>
      <c r="K189" s="6">
        <f t="shared" si="54"/>
        <v>0.2</v>
      </c>
      <c r="L189" s="5">
        <v>1</v>
      </c>
      <c r="M189" s="6">
        <f t="shared" si="74"/>
        <v>7.1428571428571425E-2</v>
      </c>
      <c r="N189" s="5">
        <v>1</v>
      </c>
      <c r="O189" s="61">
        <f t="shared" si="66"/>
        <v>1</v>
      </c>
      <c r="P189" s="5">
        <v>0</v>
      </c>
      <c r="Q189" s="6">
        <f t="shared" si="60"/>
        <v>0</v>
      </c>
      <c r="R189" s="5">
        <v>0</v>
      </c>
      <c r="S189" s="43">
        <f t="shared" si="61"/>
        <v>0</v>
      </c>
      <c r="T189" s="5">
        <v>0</v>
      </c>
      <c r="U189" s="6">
        <f t="shared" si="75"/>
        <v>0</v>
      </c>
      <c r="V189" s="5">
        <v>8</v>
      </c>
      <c r="W189" s="6">
        <f t="shared" si="76"/>
        <v>0.5714285714285714</v>
      </c>
      <c r="X189" s="5">
        <v>0</v>
      </c>
      <c r="Y189" s="6">
        <f t="shared" si="77"/>
        <v>0</v>
      </c>
    </row>
    <row r="190" spans="1:25" ht="47.25" x14ac:dyDescent="0.25">
      <c r="A190" s="87"/>
      <c r="B190" s="125"/>
      <c r="C190" s="67" t="s">
        <v>130</v>
      </c>
      <c r="D190" s="2" t="s">
        <v>44</v>
      </c>
      <c r="E190" s="5">
        <v>14</v>
      </c>
      <c r="F190" s="5">
        <v>4</v>
      </c>
      <c r="G190" s="6">
        <f t="shared" si="72"/>
        <v>0.2857142857142857</v>
      </c>
      <c r="H190" s="5">
        <v>4</v>
      </c>
      <c r="I190" s="6">
        <f t="shared" si="73"/>
        <v>1</v>
      </c>
      <c r="J190" s="5">
        <v>0</v>
      </c>
      <c r="K190" s="6">
        <f t="shared" si="54"/>
        <v>0</v>
      </c>
      <c r="L190" s="5">
        <v>0</v>
      </c>
      <c r="M190" s="6">
        <f t="shared" si="74"/>
        <v>0</v>
      </c>
      <c r="N190" s="5">
        <v>0</v>
      </c>
      <c r="O190" s="61">
        <v>0</v>
      </c>
      <c r="P190" s="5">
        <v>0</v>
      </c>
      <c r="Q190" s="6">
        <v>0</v>
      </c>
      <c r="R190" s="5">
        <v>0</v>
      </c>
      <c r="S190" s="43">
        <v>0</v>
      </c>
      <c r="T190" s="5">
        <v>0</v>
      </c>
      <c r="U190" s="6">
        <f t="shared" si="75"/>
        <v>0</v>
      </c>
      <c r="V190" s="5">
        <v>9</v>
      </c>
      <c r="W190" s="6">
        <f t="shared" si="76"/>
        <v>0.6428571428571429</v>
      </c>
      <c r="X190" s="5">
        <v>0</v>
      </c>
      <c r="Y190" s="6">
        <f t="shared" si="77"/>
        <v>0</v>
      </c>
    </row>
    <row r="191" spans="1:25" ht="18.75" x14ac:dyDescent="0.25">
      <c r="A191" s="87"/>
      <c r="B191" s="125"/>
      <c r="C191" s="67" t="s">
        <v>131</v>
      </c>
      <c r="D191" s="2" t="s">
        <v>44</v>
      </c>
      <c r="E191" s="5">
        <v>25</v>
      </c>
      <c r="F191" s="5">
        <v>3</v>
      </c>
      <c r="G191" s="6">
        <f t="shared" si="72"/>
        <v>0.12</v>
      </c>
      <c r="H191" s="5">
        <v>1</v>
      </c>
      <c r="I191" s="6">
        <v>0</v>
      </c>
      <c r="J191" s="5">
        <v>2</v>
      </c>
      <c r="K191" s="6">
        <v>0</v>
      </c>
      <c r="L191" s="5">
        <v>3</v>
      </c>
      <c r="M191" s="6">
        <f t="shared" si="74"/>
        <v>0.12</v>
      </c>
      <c r="N191" s="5">
        <v>3</v>
      </c>
      <c r="O191" s="61">
        <f t="shared" si="66"/>
        <v>1</v>
      </c>
      <c r="P191" s="5">
        <v>0</v>
      </c>
      <c r="Q191" s="6">
        <f t="shared" si="60"/>
        <v>0</v>
      </c>
      <c r="R191" s="5">
        <v>0</v>
      </c>
      <c r="S191" s="43">
        <f t="shared" si="61"/>
        <v>0</v>
      </c>
      <c r="T191" s="5">
        <v>0</v>
      </c>
      <c r="U191" s="6">
        <f t="shared" si="75"/>
        <v>0</v>
      </c>
      <c r="V191" s="5">
        <v>19</v>
      </c>
      <c r="W191" s="6">
        <f t="shared" si="76"/>
        <v>0.76</v>
      </c>
      <c r="X191" s="5">
        <v>0</v>
      </c>
      <c r="Y191" s="6">
        <f t="shared" si="77"/>
        <v>0</v>
      </c>
    </row>
    <row r="192" spans="1:25" ht="47.25" x14ac:dyDescent="0.25">
      <c r="A192" s="87"/>
      <c r="B192" s="125"/>
      <c r="C192" s="67" t="s">
        <v>160</v>
      </c>
      <c r="D192" s="2" t="s">
        <v>44</v>
      </c>
      <c r="E192" s="5">
        <v>14</v>
      </c>
      <c r="F192" s="5">
        <v>4</v>
      </c>
      <c r="G192" s="6">
        <f t="shared" si="72"/>
        <v>0.2857142857142857</v>
      </c>
      <c r="H192" s="5">
        <v>1</v>
      </c>
      <c r="I192" s="6">
        <v>0</v>
      </c>
      <c r="J192" s="5">
        <v>3</v>
      </c>
      <c r="K192" s="6">
        <v>0</v>
      </c>
      <c r="L192" s="5">
        <v>4</v>
      </c>
      <c r="M192" s="6">
        <f t="shared" si="74"/>
        <v>0.2857142857142857</v>
      </c>
      <c r="N192" s="5">
        <v>4</v>
      </c>
      <c r="O192" s="61">
        <f t="shared" si="66"/>
        <v>1</v>
      </c>
      <c r="P192" s="5">
        <v>0</v>
      </c>
      <c r="Q192" s="6">
        <f t="shared" si="60"/>
        <v>0</v>
      </c>
      <c r="R192" s="5">
        <v>0</v>
      </c>
      <c r="S192" s="43">
        <f t="shared" si="61"/>
        <v>0</v>
      </c>
      <c r="T192" s="5">
        <v>0</v>
      </c>
      <c r="U192" s="6">
        <f t="shared" si="75"/>
        <v>0</v>
      </c>
      <c r="V192" s="5">
        <v>6</v>
      </c>
      <c r="W192" s="6">
        <f t="shared" si="76"/>
        <v>0.42857142857142855</v>
      </c>
      <c r="X192" s="5">
        <v>0</v>
      </c>
      <c r="Y192" s="6">
        <f t="shared" si="77"/>
        <v>0</v>
      </c>
    </row>
    <row r="193" spans="1:60" ht="47.25" x14ac:dyDescent="0.25">
      <c r="A193" s="87"/>
      <c r="B193" s="125"/>
      <c r="C193" s="67" t="s">
        <v>129</v>
      </c>
      <c r="D193" s="2" t="s">
        <v>44</v>
      </c>
      <c r="E193" s="5">
        <v>22</v>
      </c>
      <c r="F193" s="5">
        <v>1</v>
      </c>
      <c r="G193" s="6">
        <f t="shared" si="72"/>
        <v>4.5454545454545456E-2</v>
      </c>
      <c r="H193" s="5">
        <v>0</v>
      </c>
      <c r="I193" s="6">
        <f t="shared" si="73"/>
        <v>0</v>
      </c>
      <c r="J193" s="5">
        <v>1</v>
      </c>
      <c r="K193" s="6">
        <f t="shared" si="54"/>
        <v>1</v>
      </c>
      <c r="L193" s="5">
        <v>9</v>
      </c>
      <c r="M193" s="6">
        <f t="shared" si="74"/>
        <v>0.40909090909090912</v>
      </c>
      <c r="N193" s="5">
        <v>9</v>
      </c>
      <c r="O193" s="61">
        <f t="shared" si="66"/>
        <v>1</v>
      </c>
      <c r="P193" s="5">
        <v>0</v>
      </c>
      <c r="Q193" s="6">
        <f t="shared" si="60"/>
        <v>0</v>
      </c>
      <c r="R193" s="5">
        <v>0</v>
      </c>
      <c r="S193" s="43">
        <f t="shared" si="61"/>
        <v>0</v>
      </c>
      <c r="T193" s="5">
        <v>0</v>
      </c>
      <c r="U193" s="6">
        <f t="shared" si="75"/>
        <v>0</v>
      </c>
      <c r="V193" s="5">
        <v>12</v>
      </c>
      <c r="W193" s="6">
        <f t="shared" si="76"/>
        <v>0.54545454545454541</v>
      </c>
      <c r="X193" s="5">
        <v>0</v>
      </c>
      <c r="Y193" s="6">
        <f t="shared" si="77"/>
        <v>0</v>
      </c>
    </row>
    <row r="194" spans="1:60" ht="18.75" x14ac:dyDescent="0.25">
      <c r="A194" s="87"/>
      <c r="B194" s="125"/>
      <c r="C194" s="88" t="s">
        <v>87</v>
      </c>
      <c r="D194" s="14" t="s">
        <v>66</v>
      </c>
      <c r="E194" s="21">
        <f>E195+E196+E197+E198</f>
        <v>735</v>
      </c>
      <c r="F194" s="21">
        <f>F195+F196+F197+F198</f>
        <v>530</v>
      </c>
      <c r="G194" s="20">
        <f t="shared" si="72"/>
        <v>0.72108843537414968</v>
      </c>
      <c r="H194" s="21">
        <f>H195+H196+H197+H198</f>
        <v>339</v>
      </c>
      <c r="I194" s="20">
        <f t="shared" si="73"/>
        <v>0.63962264150943393</v>
      </c>
      <c r="J194" s="21">
        <f>J195+J196+J197+J198</f>
        <v>203</v>
      </c>
      <c r="K194" s="20">
        <f t="shared" si="54"/>
        <v>0.38301886792452833</v>
      </c>
      <c r="L194" s="21">
        <f>L195+L196+L197+L198</f>
        <v>58</v>
      </c>
      <c r="M194" s="20">
        <f t="shared" si="74"/>
        <v>7.8911564625850333E-2</v>
      </c>
      <c r="N194" s="21">
        <f>N195+N196+N197+N198</f>
        <v>17</v>
      </c>
      <c r="O194" s="62">
        <f t="shared" si="66"/>
        <v>0.29310344827586204</v>
      </c>
      <c r="P194" s="21">
        <f>P195+P196+P197+P198</f>
        <v>41</v>
      </c>
      <c r="Q194" s="20">
        <f t="shared" si="60"/>
        <v>0.7068965517241379</v>
      </c>
      <c r="R194" s="21">
        <f>R195+R196+R197+R198</f>
        <v>0</v>
      </c>
      <c r="S194" s="35">
        <f t="shared" si="61"/>
        <v>0</v>
      </c>
      <c r="T194" s="21">
        <f>T195+T196+T197+T198</f>
        <v>39</v>
      </c>
      <c r="U194" s="20">
        <f t="shared" si="75"/>
        <v>5.3061224489795916E-2</v>
      </c>
      <c r="V194" s="21">
        <f>V195+V196+V197+V198</f>
        <v>80</v>
      </c>
      <c r="W194" s="20">
        <f t="shared" si="76"/>
        <v>0.10884353741496598</v>
      </c>
      <c r="X194" s="21">
        <f>X195+X196+X197+X198</f>
        <v>1</v>
      </c>
      <c r="Y194" s="20">
        <f t="shared" si="77"/>
        <v>1.3605442176870747E-3</v>
      </c>
    </row>
    <row r="195" spans="1:60" ht="18.75" x14ac:dyDescent="0.25">
      <c r="A195" s="87"/>
      <c r="B195" s="125"/>
      <c r="C195" s="88"/>
      <c r="D195" s="2" t="s">
        <v>44</v>
      </c>
      <c r="E195" s="56">
        <f>E189+E190+E191+E192+E193</f>
        <v>89</v>
      </c>
      <c r="F195" s="56">
        <f>F189+F190+F191+F192+F193</f>
        <v>17</v>
      </c>
      <c r="G195" s="6">
        <f t="shared" si="72"/>
        <v>0.19101123595505617</v>
      </c>
      <c r="H195" s="56">
        <f>H189+H190+H191+H192+H193</f>
        <v>10</v>
      </c>
      <c r="I195" s="6">
        <f t="shared" si="73"/>
        <v>0.58823529411764708</v>
      </c>
      <c r="J195" s="56">
        <f>J189+J190+J191+J192+J193</f>
        <v>7</v>
      </c>
      <c r="K195" s="6">
        <f t="shared" si="54"/>
        <v>0.41176470588235292</v>
      </c>
      <c r="L195" s="56">
        <f>L189+L190+L191+L192+L193</f>
        <v>17</v>
      </c>
      <c r="M195" s="6">
        <f t="shared" si="74"/>
        <v>0.19101123595505617</v>
      </c>
      <c r="N195" s="56">
        <f>N189+N190+N191+N192+N193</f>
        <v>17</v>
      </c>
      <c r="O195" s="61">
        <f t="shared" si="66"/>
        <v>1</v>
      </c>
      <c r="P195" s="56">
        <f>P189+P190+P191+P192+P193</f>
        <v>0</v>
      </c>
      <c r="Q195" s="6">
        <f t="shared" ref="Q195:Q223" si="78">P195/L195</f>
        <v>0</v>
      </c>
      <c r="R195" s="56">
        <f>R189+R190+R191+R192+R193</f>
        <v>0</v>
      </c>
      <c r="S195" s="43">
        <f t="shared" si="61"/>
        <v>0</v>
      </c>
      <c r="T195" s="56">
        <f>T189+T190+T191+T192+T193</f>
        <v>0</v>
      </c>
      <c r="U195" s="6">
        <f t="shared" si="75"/>
        <v>0</v>
      </c>
      <c r="V195" s="56">
        <f>V189+V190+V191+V192+V193</f>
        <v>54</v>
      </c>
      <c r="W195" s="6">
        <f t="shared" si="76"/>
        <v>0.6067415730337079</v>
      </c>
      <c r="X195" s="56">
        <f>X189+X190+X191+X192+X193</f>
        <v>0</v>
      </c>
      <c r="Y195" s="6">
        <f t="shared" si="77"/>
        <v>0</v>
      </c>
    </row>
    <row r="196" spans="1:60" ht="15.75" customHeight="1" x14ac:dyDescent="0.25">
      <c r="A196" s="87"/>
      <c r="B196" s="125"/>
      <c r="C196" s="88"/>
      <c r="D196" s="2" t="s">
        <v>63</v>
      </c>
      <c r="E196" s="56">
        <f>E175+E177+E178+E183+E184+E185+E186+E187+E188</f>
        <v>572</v>
      </c>
      <c r="F196" s="56">
        <f>F175+F177+F178+F183+F184+F185+F186+F187+F188</f>
        <v>457</v>
      </c>
      <c r="G196" s="6">
        <f t="shared" si="72"/>
        <v>0.79895104895104896</v>
      </c>
      <c r="H196" s="56">
        <f>H175+H177+H178+H183+H184+H185+H186+H187+H188</f>
        <v>307</v>
      </c>
      <c r="I196" s="6">
        <f t="shared" si="73"/>
        <v>0.67177242888402622</v>
      </c>
      <c r="J196" s="56">
        <f>J175+J177+J178+J183+J184+J185+J186+J187+J188</f>
        <v>162</v>
      </c>
      <c r="K196" s="6">
        <f t="shared" si="54"/>
        <v>0.35448577680525162</v>
      </c>
      <c r="L196" s="56">
        <f>L175+L177+L178+L183+L184+L186+L187+L188</f>
        <v>41</v>
      </c>
      <c r="M196" s="6">
        <f t="shared" si="74"/>
        <v>7.167832167832168E-2</v>
      </c>
      <c r="N196" s="56">
        <f>N175+N177+N178+N183+N184+N185+N186+N187+N188</f>
        <v>0</v>
      </c>
      <c r="O196" s="61">
        <f t="shared" si="66"/>
        <v>0</v>
      </c>
      <c r="P196" s="56">
        <f>P175+P177+P178+P183+P184+P185+P186+P187+P188</f>
        <v>41</v>
      </c>
      <c r="Q196" s="6">
        <f t="shared" si="78"/>
        <v>1</v>
      </c>
      <c r="R196" s="56">
        <f>R175+R177+R178+R183+R184+R185+R186+R187+R188</f>
        <v>0</v>
      </c>
      <c r="S196" s="43">
        <f t="shared" si="61"/>
        <v>0</v>
      </c>
      <c r="T196" s="56">
        <f>T175+T177+T178+T183+T184+T185+T186+T187+T188</f>
        <v>34</v>
      </c>
      <c r="U196" s="6">
        <f t="shared" si="75"/>
        <v>5.944055944055944E-2</v>
      </c>
      <c r="V196" s="56">
        <f>V175+V177+V178+V183+V184+V185+V186+V187+V188</f>
        <v>24</v>
      </c>
      <c r="W196" s="6">
        <f t="shared" si="76"/>
        <v>4.195804195804196E-2</v>
      </c>
      <c r="X196" s="56">
        <f>X175+X177+X178+X183+X184++X185+X186+X187+X188</f>
        <v>1</v>
      </c>
      <c r="Y196" s="6">
        <f t="shared" si="77"/>
        <v>1.7482517482517483E-3</v>
      </c>
    </row>
    <row r="197" spans="1:60" ht="15.75" customHeight="1" x14ac:dyDescent="0.25">
      <c r="A197" s="87"/>
      <c r="B197" s="125"/>
      <c r="C197" s="88"/>
      <c r="D197" s="2" t="s">
        <v>64</v>
      </c>
      <c r="E197" s="56">
        <f>E176+E181+E179</f>
        <v>25</v>
      </c>
      <c r="F197" s="56">
        <f>F176+F181+F179</f>
        <v>20</v>
      </c>
      <c r="G197" s="6">
        <f t="shared" si="72"/>
        <v>0.8</v>
      </c>
      <c r="H197" s="56">
        <f>H176+H181</f>
        <v>1</v>
      </c>
      <c r="I197" s="6">
        <f t="shared" si="73"/>
        <v>0.05</v>
      </c>
      <c r="J197" s="56">
        <f>J176+J181+J179</f>
        <v>11</v>
      </c>
      <c r="K197" s="6">
        <f t="shared" si="54"/>
        <v>0.55000000000000004</v>
      </c>
      <c r="L197" s="56">
        <f>L176+L181</f>
        <v>0</v>
      </c>
      <c r="M197" s="6">
        <f t="shared" si="74"/>
        <v>0</v>
      </c>
      <c r="N197" s="56">
        <f>N176+N181</f>
        <v>0</v>
      </c>
      <c r="O197" s="61">
        <v>0</v>
      </c>
      <c r="P197" s="56">
        <f>P176+P181</f>
        <v>0</v>
      </c>
      <c r="Q197" s="6">
        <v>0</v>
      </c>
      <c r="R197" s="56">
        <f>R176+R181</f>
        <v>0</v>
      </c>
      <c r="S197" s="43">
        <v>0</v>
      </c>
      <c r="T197" s="56">
        <f>T176+T181</f>
        <v>2</v>
      </c>
      <c r="U197" s="6">
        <f t="shared" si="75"/>
        <v>0.08</v>
      </c>
      <c r="V197" s="56">
        <f>V176+V181</f>
        <v>0</v>
      </c>
      <c r="W197" s="6">
        <f t="shared" si="76"/>
        <v>0</v>
      </c>
      <c r="X197" s="56">
        <f>X176+X181</f>
        <v>0</v>
      </c>
      <c r="Y197" s="6">
        <f t="shared" si="77"/>
        <v>0</v>
      </c>
    </row>
    <row r="198" spans="1:60" s="34" customFormat="1" ht="19.5" thickBot="1" x14ac:dyDescent="0.3">
      <c r="A198" s="87"/>
      <c r="B198" s="125"/>
      <c r="C198" s="88"/>
      <c r="D198" s="2" t="s">
        <v>65</v>
      </c>
      <c r="E198" s="5">
        <f>E180+E182</f>
        <v>49</v>
      </c>
      <c r="F198" s="5">
        <f>F180+F182</f>
        <v>36</v>
      </c>
      <c r="G198" s="6">
        <f t="shared" si="72"/>
        <v>0.73469387755102045</v>
      </c>
      <c r="H198" s="5">
        <f>H180+H182+H179</f>
        <v>21</v>
      </c>
      <c r="I198" s="6">
        <f t="shared" si="73"/>
        <v>0.58333333333333337</v>
      </c>
      <c r="J198" s="5">
        <f>J180+J182</f>
        <v>23</v>
      </c>
      <c r="K198" s="6">
        <f t="shared" si="54"/>
        <v>0.63888888888888884</v>
      </c>
      <c r="L198" s="5">
        <f>L180+L182+L179</f>
        <v>0</v>
      </c>
      <c r="M198" s="6">
        <f t="shared" si="74"/>
        <v>0</v>
      </c>
      <c r="N198" s="5">
        <f>N180+N182</f>
        <v>0</v>
      </c>
      <c r="O198" s="61">
        <v>0</v>
      </c>
      <c r="P198" s="5">
        <f>P180+P182</f>
        <v>0</v>
      </c>
      <c r="Q198" s="6">
        <v>0</v>
      </c>
      <c r="R198" s="5">
        <f>R180+R182</f>
        <v>0</v>
      </c>
      <c r="S198" s="43">
        <v>0</v>
      </c>
      <c r="T198" s="5">
        <f>T180+T182</f>
        <v>3</v>
      </c>
      <c r="U198" s="6">
        <f t="shared" si="75"/>
        <v>6.1224489795918366E-2</v>
      </c>
      <c r="V198" s="5">
        <f>V180+V182</f>
        <v>2</v>
      </c>
      <c r="W198" s="6">
        <f t="shared" si="76"/>
        <v>4.0816326530612242E-2</v>
      </c>
      <c r="X198" s="5">
        <f>X180+X182</f>
        <v>0</v>
      </c>
      <c r="Y198" s="6">
        <f t="shared" si="77"/>
        <v>0</v>
      </c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</row>
    <row r="199" spans="1:60" ht="34.5" customHeight="1" x14ac:dyDescent="0.25">
      <c r="A199" s="87">
        <v>15</v>
      </c>
      <c r="B199" s="125" t="s">
        <v>150</v>
      </c>
      <c r="C199" s="25" t="s">
        <v>88</v>
      </c>
      <c r="D199" s="28" t="s">
        <v>120</v>
      </c>
      <c r="E199" s="26">
        <f>E200+E201+E202+E203</f>
        <v>50</v>
      </c>
      <c r="F199" s="26">
        <f>F200+F201+F202+F203</f>
        <v>33</v>
      </c>
      <c r="G199" s="27">
        <f>F199/E199</f>
        <v>0.66</v>
      </c>
      <c r="H199" s="26">
        <f>H200+H201+H202+H203</f>
        <v>8</v>
      </c>
      <c r="I199" s="27">
        <f>H199/F199</f>
        <v>0.24242424242424243</v>
      </c>
      <c r="J199" s="26">
        <f>J200+J201+J202+J203</f>
        <v>25</v>
      </c>
      <c r="K199" s="27">
        <f>J199/F199</f>
        <v>0.75757575757575757</v>
      </c>
      <c r="L199" s="26">
        <f>L200+L201+L202+L203</f>
        <v>1</v>
      </c>
      <c r="M199" s="27">
        <f>L199/E199</f>
        <v>0.02</v>
      </c>
      <c r="N199" s="26">
        <f>N200+N201+N202+N203</f>
        <v>0</v>
      </c>
      <c r="O199" s="63">
        <f t="shared" ref="O199:O222" si="79">N199/L199</f>
        <v>0</v>
      </c>
      <c r="P199" s="26">
        <f>P200+P201+P202+P203</f>
        <v>1</v>
      </c>
      <c r="Q199" s="27">
        <f t="shared" si="78"/>
        <v>1</v>
      </c>
      <c r="R199" s="26">
        <f>R200+R201+R202+R203</f>
        <v>0</v>
      </c>
      <c r="S199" s="37">
        <f t="shared" ref="S199:S223" si="80">R199/L199</f>
        <v>0</v>
      </c>
      <c r="T199" s="26">
        <f>T200+T201+T202+T203</f>
        <v>0</v>
      </c>
      <c r="U199" s="27">
        <f>T199/E199</f>
        <v>0</v>
      </c>
      <c r="V199" s="26">
        <f>V200+V201+V202+V203</f>
        <v>1</v>
      </c>
      <c r="W199" s="27">
        <f>V199/E199</f>
        <v>0.02</v>
      </c>
      <c r="X199" s="26">
        <f>X200+X201+X202+X203</f>
        <v>4</v>
      </c>
      <c r="Y199" s="27">
        <f>X199/E199</f>
        <v>0.08</v>
      </c>
    </row>
    <row r="200" spans="1:60" ht="34.5" customHeight="1" x14ac:dyDescent="0.25">
      <c r="A200" s="87"/>
      <c r="B200" s="125"/>
      <c r="C200" s="68" t="s">
        <v>13</v>
      </c>
      <c r="D200" s="22" t="s">
        <v>63</v>
      </c>
      <c r="E200" s="23">
        <v>5</v>
      </c>
      <c r="F200" s="23">
        <v>1</v>
      </c>
      <c r="G200" s="24">
        <f>F200/E200</f>
        <v>0.2</v>
      </c>
      <c r="H200" s="23">
        <v>0</v>
      </c>
      <c r="I200" s="24">
        <f>H200/F200</f>
        <v>0</v>
      </c>
      <c r="J200" s="23">
        <v>1</v>
      </c>
      <c r="K200" s="24">
        <f>J200/F200</f>
        <v>1</v>
      </c>
      <c r="L200" s="23">
        <v>0</v>
      </c>
      <c r="M200" s="24">
        <f>L200/E200</f>
        <v>0</v>
      </c>
      <c r="N200" s="23">
        <v>0</v>
      </c>
      <c r="O200" s="60">
        <v>0</v>
      </c>
      <c r="P200" s="23">
        <v>0</v>
      </c>
      <c r="Q200" s="24">
        <v>0</v>
      </c>
      <c r="R200" s="23">
        <v>0</v>
      </c>
      <c r="S200" s="39">
        <v>0</v>
      </c>
      <c r="T200" s="23">
        <v>0</v>
      </c>
      <c r="U200" s="24">
        <f>T200/E200</f>
        <v>0</v>
      </c>
      <c r="V200" s="23">
        <v>0</v>
      </c>
      <c r="W200" s="24">
        <f>V200/E200</f>
        <v>0</v>
      </c>
      <c r="X200" s="23">
        <v>2</v>
      </c>
      <c r="Y200" s="24">
        <f>X200/E200</f>
        <v>0.4</v>
      </c>
    </row>
    <row r="201" spans="1:60" ht="34.5" customHeight="1" x14ac:dyDescent="0.25">
      <c r="A201" s="87"/>
      <c r="B201" s="125"/>
      <c r="C201" s="68" t="s">
        <v>25</v>
      </c>
      <c r="D201" s="22" t="s">
        <v>63</v>
      </c>
      <c r="E201" s="23">
        <v>17</v>
      </c>
      <c r="F201" s="23">
        <v>13</v>
      </c>
      <c r="G201" s="24">
        <f>F201/E201</f>
        <v>0.76470588235294112</v>
      </c>
      <c r="H201" s="23">
        <v>4</v>
      </c>
      <c r="I201" s="24">
        <f>H201/F201</f>
        <v>0.30769230769230771</v>
      </c>
      <c r="J201" s="23">
        <v>9</v>
      </c>
      <c r="K201" s="24">
        <f>J201/F201</f>
        <v>0.69230769230769229</v>
      </c>
      <c r="L201" s="23">
        <v>1</v>
      </c>
      <c r="M201" s="24">
        <f>L201/E201</f>
        <v>5.8823529411764705E-2</v>
      </c>
      <c r="N201" s="23">
        <v>0</v>
      </c>
      <c r="O201" s="60">
        <f t="shared" si="79"/>
        <v>0</v>
      </c>
      <c r="P201" s="23">
        <v>1</v>
      </c>
      <c r="Q201" s="24">
        <f t="shared" si="78"/>
        <v>1</v>
      </c>
      <c r="R201" s="23">
        <v>0</v>
      </c>
      <c r="S201" s="39">
        <f t="shared" si="80"/>
        <v>0</v>
      </c>
      <c r="T201" s="23">
        <v>0</v>
      </c>
      <c r="U201" s="24">
        <f>T201/E201</f>
        <v>0</v>
      </c>
      <c r="V201" s="23">
        <v>0</v>
      </c>
      <c r="W201" s="24">
        <f>V201/E201</f>
        <v>0</v>
      </c>
      <c r="X201" s="23">
        <v>1</v>
      </c>
      <c r="Y201" s="24">
        <f>X201/E201</f>
        <v>5.8823529411764705E-2</v>
      </c>
    </row>
    <row r="202" spans="1:60" ht="61.5" customHeight="1" x14ac:dyDescent="0.25">
      <c r="A202" s="87"/>
      <c r="B202" s="125"/>
      <c r="C202" s="68" t="s">
        <v>37</v>
      </c>
      <c r="D202" s="22" t="s">
        <v>63</v>
      </c>
      <c r="E202" s="23">
        <v>15</v>
      </c>
      <c r="F202" s="23">
        <v>15</v>
      </c>
      <c r="G202" s="24">
        <f>F202/E202</f>
        <v>1</v>
      </c>
      <c r="H202" s="23">
        <v>2</v>
      </c>
      <c r="I202" s="24">
        <f>H202/F202</f>
        <v>0.13333333333333333</v>
      </c>
      <c r="J202" s="23">
        <v>13</v>
      </c>
      <c r="K202" s="24">
        <f>J202/F202</f>
        <v>0.8666666666666667</v>
      </c>
      <c r="L202" s="23">
        <v>0</v>
      </c>
      <c r="M202" s="24">
        <f>L202/E202</f>
        <v>0</v>
      </c>
      <c r="N202" s="23">
        <v>0</v>
      </c>
      <c r="O202" s="60">
        <v>0</v>
      </c>
      <c r="P202" s="23">
        <v>0</v>
      </c>
      <c r="Q202" s="24">
        <v>0</v>
      </c>
      <c r="R202" s="23">
        <v>0</v>
      </c>
      <c r="S202" s="39">
        <v>0</v>
      </c>
      <c r="T202" s="23">
        <v>0</v>
      </c>
      <c r="U202" s="24">
        <f>T202/E202</f>
        <v>0</v>
      </c>
      <c r="V202" s="23">
        <v>0</v>
      </c>
      <c r="W202" s="24">
        <f>V202/E202</f>
        <v>0</v>
      </c>
      <c r="X202" s="23">
        <v>0</v>
      </c>
      <c r="Y202" s="24">
        <f>X202/E202</f>
        <v>0</v>
      </c>
    </row>
    <row r="203" spans="1:60" ht="35.25" customHeight="1" x14ac:dyDescent="0.25">
      <c r="A203" s="87"/>
      <c r="B203" s="125"/>
      <c r="C203" s="68" t="s">
        <v>19</v>
      </c>
      <c r="D203" s="22" t="s">
        <v>63</v>
      </c>
      <c r="E203" s="23">
        <v>13</v>
      </c>
      <c r="F203" s="23">
        <v>4</v>
      </c>
      <c r="G203" s="24">
        <f t="shared" si="53"/>
        <v>0.30769230769230771</v>
      </c>
      <c r="H203" s="23">
        <v>2</v>
      </c>
      <c r="I203" s="24">
        <f t="shared" si="55"/>
        <v>0.5</v>
      </c>
      <c r="J203" s="23">
        <v>2</v>
      </c>
      <c r="K203" s="24">
        <f t="shared" si="54"/>
        <v>0.5</v>
      </c>
      <c r="L203" s="23">
        <v>0</v>
      </c>
      <c r="M203" s="24">
        <f t="shared" ref="M203:M223" si="81">L203/E203</f>
        <v>0</v>
      </c>
      <c r="N203" s="23">
        <v>0</v>
      </c>
      <c r="O203" s="60">
        <v>0</v>
      </c>
      <c r="P203" s="23">
        <v>0</v>
      </c>
      <c r="Q203" s="24">
        <v>0</v>
      </c>
      <c r="R203" s="23">
        <v>0</v>
      </c>
      <c r="S203" s="39">
        <v>0</v>
      </c>
      <c r="T203" s="23">
        <v>0</v>
      </c>
      <c r="U203" s="24">
        <f t="shared" si="75"/>
        <v>0</v>
      </c>
      <c r="V203" s="23">
        <v>1</v>
      </c>
      <c r="W203" s="24">
        <f t="shared" si="76"/>
        <v>7.6923076923076927E-2</v>
      </c>
      <c r="X203" s="23">
        <v>1</v>
      </c>
      <c r="Y203" s="24">
        <f t="shared" si="77"/>
        <v>7.6923076923076927E-2</v>
      </c>
    </row>
    <row r="204" spans="1:60" ht="32.25" customHeight="1" x14ac:dyDescent="0.25">
      <c r="A204" s="87">
        <v>16</v>
      </c>
      <c r="B204" s="125" t="s">
        <v>151</v>
      </c>
      <c r="C204" s="67" t="s">
        <v>165</v>
      </c>
      <c r="D204" s="2" t="s">
        <v>63</v>
      </c>
      <c r="E204" s="5">
        <v>5</v>
      </c>
      <c r="F204" s="5">
        <v>5</v>
      </c>
      <c r="G204" s="6">
        <f t="shared" si="53"/>
        <v>1</v>
      </c>
      <c r="H204" s="5">
        <v>5</v>
      </c>
      <c r="I204" s="6">
        <f>IFERROR(H204/F204,"0%")</f>
        <v>1</v>
      </c>
      <c r="J204" s="5">
        <v>0</v>
      </c>
      <c r="K204" s="6">
        <f>IFERROR(J204/F204,"0%")</f>
        <v>0</v>
      </c>
      <c r="L204" s="5">
        <v>0</v>
      </c>
      <c r="M204" s="6">
        <f t="shared" si="81"/>
        <v>0</v>
      </c>
      <c r="N204" s="5">
        <v>0</v>
      </c>
      <c r="O204" s="61">
        <v>0</v>
      </c>
      <c r="P204" s="5">
        <v>0</v>
      </c>
      <c r="Q204" s="6">
        <v>0</v>
      </c>
      <c r="R204" s="5">
        <v>0</v>
      </c>
      <c r="S204" s="43">
        <v>0</v>
      </c>
      <c r="T204" s="5">
        <v>0</v>
      </c>
      <c r="U204" s="6">
        <f t="shared" si="75"/>
        <v>0</v>
      </c>
      <c r="V204" s="5">
        <v>0</v>
      </c>
      <c r="W204" s="6">
        <f t="shared" si="76"/>
        <v>0</v>
      </c>
      <c r="X204" s="5">
        <v>0</v>
      </c>
      <c r="Y204" s="6">
        <f t="shared" si="77"/>
        <v>0</v>
      </c>
    </row>
    <row r="205" spans="1:60" ht="35.25" customHeight="1" x14ac:dyDescent="0.25">
      <c r="A205" s="87"/>
      <c r="B205" s="125"/>
      <c r="C205" s="67" t="s">
        <v>74</v>
      </c>
      <c r="D205" s="2" t="s">
        <v>63</v>
      </c>
      <c r="E205" s="5">
        <v>9</v>
      </c>
      <c r="F205" s="5">
        <v>4</v>
      </c>
      <c r="G205" s="6">
        <f t="shared" ref="G205:G223" si="82">F205/E205</f>
        <v>0.44444444444444442</v>
      </c>
      <c r="H205" s="5">
        <v>2</v>
      </c>
      <c r="I205" s="6">
        <f t="shared" ref="I205:I207" si="83">IFERROR(H205/F205,"0%")</f>
        <v>0.5</v>
      </c>
      <c r="J205" s="5">
        <v>2</v>
      </c>
      <c r="K205" s="6">
        <f t="shared" ref="K205:K207" si="84">IFERROR(J205/F205,"0%")</f>
        <v>0.5</v>
      </c>
      <c r="L205" s="5">
        <v>2</v>
      </c>
      <c r="M205" s="6">
        <f t="shared" si="81"/>
        <v>0.22222222222222221</v>
      </c>
      <c r="N205" s="5">
        <v>0</v>
      </c>
      <c r="O205" s="61">
        <f t="shared" si="79"/>
        <v>0</v>
      </c>
      <c r="P205" s="5">
        <v>2</v>
      </c>
      <c r="Q205" s="6">
        <f t="shared" si="78"/>
        <v>1</v>
      </c>
      <c r="R205" s="5">
        <v>0</v>
      </c>
      <c r="S205" s="43">
        <f t="shared" si="80"/>
        <v>0</v>
      </c>
      <c r="T205" s="5">
        <v>0</v>
      </c>
      <c r="U205" s="6">
        <f t="shared" si="75"/>
        <v>0</v>
      </c>
      <c r="V205" s="5"/>
      <c r="W205" s="6">
        <f t="shared" si="76"/>
        <v>0</v>
      </c>
      <c r="X205" s="5">
        <v>1</v>
      </c>
      <c r="Y205" s="6">
        <f t="shared" si="77"/>
        <v>0.1111111111111111</v>
      </c>
    </row>
    <row r="206" spans="1:60" ht="39" customHeight="1" x14ac:dyDescent="0.25">
      <c r="A206" s="87"/>
      <c r="B206" s="125"/>
      <c r="C206" s="67" t="s">
        <v>13</v>
      </c>
      <c r="D206" s="2" t="s">
        <v>63</v>
      </c>
      <c r="E206" s="5">
        <v>7</v>
      </c>
      <c r="F206" s="5">
        <v>5</v>
      </c>
      <c r="G206" s="6">
        <f t="shared" si="82"/>
        <v>0.7142857142857143</v>
      </c>
      <c r="H206" s="5">
        <v>4</v>
      </c>
      <c r="I206" s="6">
        <f t="shared" si="83"/>
        <v>0.8</v>
      </c>
      <c r="J206" s="5">
        <v>1</v>
      </c>
      <c r="K206" s="6">
        <f t="shared" si="84"/>
        <v>0.2</v>
      </c>
      <c r="L206" s="5">
        <v>1</v>
      </c>
      <c r="M206" s="6">
        <f t="shared" si="81"/>
        <v>0.14285714285714285</v>
      </c>
      <c r="N206" s="5">
        <v>0</v>
      </c>
      <c r="O206" s="61">
        <f t="shared" si="79"/>
        <v>0</v>
      </c>
      <c r="P206" s="5">
        <v>1</v>
      </c>
      <c r="Q206" s="6">
        <f t="shared" si="78"/>
        <v>1</v>
      </c>
      <c r="R206" s="5">
        <v>0</v>
      </c>
      <c r="S206" s="43">
        <f t="shared" si="80"/>
        <v>0</v>
      </c>
      <c r="T206" s="5">
        <v>0</v>
      </c>
      <c r="U206" s="6">
        <f t="shared" ref="U206:U223" si="85">T206/E206</f>
        <v>0</v>
      </c>
      <c r="V206" s="5">
        <v>0</v>
      </c>
      <c r="W206" s="6">
        <f t="shared" ref="W206:W223" si="86">V206/E206</f>
        <v>0</v>
      </c>
      <c r="X206" s="5">
        <v>0</v>
      </c>
      <c r="Y206" s="6">
        <f t="shared" ref="Y206:Y223" si="87">X206/E206</f>
        <v>0</v>
      </c>
    </row>
    <row r="207" spans="1:60" ht="41.25" customHeight="1" x14ac:dyDescent="0.25">
      <c r="A207" s="87"/>
      <c r="B207" s="125"/>
      <c r="C207" s="67" t="s">
        <v>19</v>
      </c>
      <c r="D207" s="2" t="s">
        <v>63</v>
      </c>
      <c r="E207" s="5">
        <v>30</v>
      </c>
      <c r="F207" s="5">
        <v>16</v>
      </c>
      <c r="G207" s="6">
        <f t="shared" si="82"/>
        <v>0.53333333333333333</v>
      </c>
      <c r="H207" s="5">
        <v>7</v>
      </c>
      <c r="I207" s="6">
        <f t="shared" si="83"/>
        <v>0.4375</v>
      </c>
      <c r="J207" s="5">
        <v>9</v>
      </c>
      <c r="K207" s="6">
        <f t="shared" si="84"/>
        <v>0.5625</v>
      </c>
      <c r="L207" s="5">
        <v>3</v>
      </c>
      <c r="M207" s="6">
        <f t="shared" si="81"/>
        <v>0.1</v>
      </c>
      <c r="N207" s="5">
        <v>0</v>
      </c>
      <c r="O207" s="61">
        <f t="shared" si="79"/>
        <v>0</v>
      </c>
      <c r="P207" s="5">
        <v>3</v>
      </c>
      <c r="Q207" s="6">
        <f t="shared" si="78"/>
        <v>1</v>
      </c>
      <c r="R207" s="5">
        <v>0</v>
      </c>
      <c r="S207" s="43">
        <f t="shared" si="80"/>
        <v>0</v>
      </c>
      <c r="T207" s="5">
        <v>1</v>
      </c>
      <c r="U207" s="6">
        <f t="shared" si="85"/>
        <v>3.3333333333333333E-2</v>
      </c>
      <c r="V207" s="5">
        <v>3</v>
      </c>
      <c r="W207" s="6">
        <f t="shared" si="86"/>
        <v>0.1</v>
      </c>
      <c r="X207" s="5">
        <v>0</v>
      </c>
      <c r="Y207" s="6">
        <f t="shared" si="87"/>
        <v>0</v>
      </c>
    </row>
    <row r="208" spans="1:60" s="34" customFormat="1" ht="40.5" customHeight="1" thickBot="1" x14ac:dyDescent="0.3">
      <c r="A208" s="87"/>
      <c r="B208" s="125"/>
      <c r="C208" s="14" t="s">
        <v>89</v>
      </c>
      <c r="D208" s="64" t="s">
        <v>121</v>
      </c>
      <c r="E208" s="19">
        <f>E204+E205+E206+E207</f>
        <v>51</v>
      </c>
      <c r="F208" s="19">
        <f>F204+F205+F206+F207</f>
        <v>30</v>
      </c>
      <c r="G208" s="20">
        <f t="shared" si="82"/>
        <v>0.58823529411764708</v>
      </c>
      <c r="H208" s="19">
        <f>H204+H205+H206+H207</f>
        <v>18</v>
      </c>
      <c r="I208" s="20">
        <f t="shared" ref="I208:I223" si="88">H208/F208</f>
        <v>0.6</v>
      </c>
      <c r="J208" s="19">
        <f>J204+J205+J206+J207</f>
        <v>12</v>
      </c>
      <c r="K208" s="20">
        <f>J208/F208</f>
        <v>0.4</v>
      </c>
      <c r="L208" s="19">
        <f>L204+L205+L206+L207</f>
        <v>6</v>
      </c>
      <c r="M208" s="20">
        <f t="shared" si="81"/>
        <v>0.11764705882352941</v>
      </c>
      <c r="N208" s="19">
        <f>N204+N205+N206+N207</f>
        <v>0</v>
      </c>
      <c r="O208" s="62">
        <f t="shared" si="79"/>
        <v>0</v>
      </c>
      <c r="P208" s="19">
        <f>P204+P205+P206+P207</f>
        <v>6</v>
      </c>
      <c r="Q208" s="20">
        <f t="shared" si="78"/>
        <v>1</v>
      </c>
      <c r="R208" s="19">
        <f>R204+R205+R206+R207</f>
        <v>0</v>
      </c>
      <c r="S208" s="35">
        <f t="shared" si="80"/>
        <v>0</v>
      </c>
      <c r="T208" s="19">
        <f>T204+T205+T206+T207</f>
        <v>1</v>
      </c>
      <c r="U208" s="20">
        <f t="shared" si="85"/>
        <v>1.9607843137254902E-2</v>
      </c>
      <c r="V208" s="19">
        <f>V204+V205+V206+V207</f>
        <v>3</v>
      </c>
      <c r="W208" s="20">
        <f t="shared" si="86"/>
        <v>5.8823529411764705E-2</v>
      </c>
      <c r="X208" s="19">
        <f>X204+X205+X206+X207</f>
        <v>1</v>
      </c>
      <c r="Y208" s="20">
        <f t="shared" si="87"/>
        <v>1.9607843137254902E-2</v>
      </c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</row>
    <row r="209" spans="1:60" ht="31.5" x14ac:dyDescent="0.25">
      <c r="A209" s="87">
        <v>17</v>
      </c>
      <c r="B209" s="125" t="s">
        <v>152</v>
      </c>
      <c r="C209" s="68" t="s">
        <v>22</v>
      </c>
      <c r="D209" s="22" t="s">
        <v>44</v>
      </c>
      <c r="E209" s="23">
        <v>28</v>
      </c>
      <c r="F209" s="23">
        <v>13</v>
      </c>
      <c r="G209" s="24">
        <f t="shared" si="82"/>
        <v>0.4642857142857143</v>
      </c>
      <c r="H209" s="23">
        <v>8</v>
      </c>
      <c r="I209" s="24">
        <f t="shared" si="88"/>
        <v>0.61538461538461542</v>
      </c>
      <c r="J209" s="23">
        <v>5</v>
      </c>
      <c r="K209" s="24">
        <f t="shared" ref="K209:K223" si="89">J209/F209</f>
        <v>0.38461538461538464</v>
      </c>
      <c r="L209" s="23">
        <v>7</v>
      </c>
      <c r="M209" s="24">
        <f t="shared" si="81"/>
        <v>0.25</v>
      </c>
      <c r="N209" s="23">
        <v>7</v>
      </c>
      <c r="O209" s="60">
        <f t="shared" si="79"/>
        <v>1</v>
      </c>
      <c r="P209" s="23">
        <v>0</v>
      </c>
      <c r="Q209" s="24">
        <f t="shared" si="78"/>
        <v>0</v>
      </c>
      <c r="R209" s="23">
        <v>0</v>
      </c>
      <c r="S209" s="39">
        <f t="shared" si="80"/>
        <v>0</v>
      </c>
      <c r="T209" s="23">
        <v>1</v>
      </c>
      <c r="U209" s="24">
        <f t="shared" si="85"/>
        <v>3.5714285714285712E-2</v>
      </c>
      <c r="V209" s="23">
        <v>6</v>
      </c>
      <c r="W209" s="24">
        <f t="shared" si="86"/>
        <v>0.21428571428571427</v>
      </c>
      <c r="X209" s="23">
        <v>1</v>
      </c>
      <c r="Y209" s="24">
        <f t="shared" si="87"/>
        <v>3.5714285714285712E-2</v>
      </c>
    </row>
    <row r="210" spans="1:60" ht="31.5" x14ac:dyDescent="0.25">
      <c r="A210" s="87"/>
      <c r="B210" s="125"/>
      <c r="C210" s="68" t="s">
        <v>23</v>
      </c>
      <c r="D210" s="22" t="s">
        <v>44</v>
      </c>
      <c r="E210" s="23">
        <v>20</v>
      </c>
      <c r="F210" s="23">
        <v>15</v>
      </c>
      <c r="G210" s="24">
        <f t="shared" si="82"/>
        <v>0.75</v>
      </c>
      <c r="H210" s="23">
        <v>10</v>
      </c>
      <c r="I210" s="24">
        <f t="shared" si="88"/>
        <v>0.66666666666666663</v>
      </c>
      <c r="J210" s="23">
        <v>5</v>
      </c>
      <c r="K210" s="24">
        <f t="shared" si="89"/>
        <v>0.33333333333333331</v>
      </c>
      <c r="L210" s="23">
        <v>0</v>
      </c>
      <c r="M210" s="24">
        <f t="shared" si="81"/>
        <v>0</v>
      </c>
      <c r="N210" s="23">
        <v>0</v>
      </c>
      <c r="O210" s="60">
        <v>0</v>
      </c>
      <c r="P210" s="23">
        <v>0</v>
      </c>
      <c r="Q210" s="24">
        <v>0</v>
      </c>
      <c r="R210" s="23">
        <v>0</v>
      </c>
      <c r="S210" s="39">
        <v>0</v>
      </c>
      <c r="T210" s="23">
        <v>0</v>
      </c>
      <c r="U210" s="24">
        <f t="shared" si="85"/>
        <v>0</v>
      </c>
      <c r="V210" s="23">
        <v>3</v>
      </c>
      <c r="W210" s="24">
        <f t="shared" si="86"/>
        <v>0.15</v>
      </c>
      <c r="X210" s="23">
        <v>1</v>
      </c>
      <c r="Y210" s="24">
        <f t="shared" si="87"/>
        <v>0.05</v>
      </c>
    </row>
    <row r="211" spans="1:60" ht="47.25" x14ac:dyDescent="0.25">
      <c r="A211" s="87"/>
      <c r="B211" s="125"/>
      <c r="C211" s="68" t="s">
        <v>75</v>
      </c>
      <c r="D211" s="22" t="s">
        <v>44</v>
      </c>
      <c r="E211" s="23">
        <v>25</v>
      </c>
      <c r="F211" s="23">
        <v>7</v>
      </c>
      <c r="G211" s="24">
        <f t="shared" si="82"/>
        <v>0.28000000000000003</v>
      </c>
      <c r="H211" s="23">
        <v>5</v>
      </c>
      <c r="I211" s="24">
        <f t="shared" si="88"/>
        <v>0.7142857142857143</v>
      </c>
      <c r="J211" s="23">
        <v>2</v>
      </c>
      <c r="K211" s="24">
        <f t="shared" si="89"/>
        <v>0.2857142857142857</v>
      </c>
      <c r="L211" s="23">
        <v>4</v>
      </c>
      <c r="M211" s="24">
        <f t="shared" si="81"/>
        <v>0.16</v>
      </c>
      <c r="N211" s="23">
        <v>4</v>
      </c>
      <c r="O211" s="60">
        <f t="shared" si="79"/>
        <v>1</v>
      </c>
      <c r="P211" s="23">
        <v>0</v>
      </c>
      <c r="Q211" s="24">
        <f t="shared" si="78"/>
        <v>0</v>
      </c>
      <c r="R211" s="23">
        <v>0</v>
      </c>
      <c r="S211" s="39">
        <f t="shared" si="80"/>
        <v>0</v>
      </c>
      <c r="T211" s="23">
        <v>0</v>
      </c>
      <c r="U211" s="24">
        <f t="shared" si="85"/>
        <v>0</v>
      </c>
      <c r="V211" s="23">
        <v>14</v>
      </c>
      <c r="W211" s="24">
        <f t="shared" si="86"/>
        <v>0.56000000000000005</v>
      </c>
      <c r="X211" s="23">
        <v>1</v>
      </c>
      <c r="Y211" s="24">
        <f t="shared" si="87"/>
        <v>0.04</v>
      </c>
    </row>
    <row r="212" spans="1:60" ht="31.5" x14ac:dyDescent="0.25">
      <c r="A212" s="87"/>
      <c r="B212" s="125"/>
      <c r="C212" s="68" t="s">
        <v>125</v>
      </c>
      <c r="D212" s="22" t="s">
        <v>44</v>
      </c>
      <c r="E212" s="23">
        <v>18</v>
      </c>
      <c r="F212" s="23">
        <v>11</v>
      </c>
      <c r="G212" s="24">
        <f t="shared" si="82"/>
        <v>0.61111111111111116</v>
      </c>
      <c r="H212" s="23">
        <v>6</v>
      </c>
      <c r="I212" s="24">
        <f t="shared" si="88"/>
        <v>0.54545454545454541</v>
      </c>
      <c r="J212" s="23">
        <v>5</v>
      </c>
      <c r="K212" s="24">
        <f t="shared" si="89"/>
        <v>0.45454545454545453</v>
      </c>
      <c r="L212" s="23">
        <v>3</v>
      </c>
      <c r="M212" s="24">
        <f>L212/E212</f>
        <v>0.16666666666666666</v>
      </c>
      <c r="N212" s="23">
        <v>3</v>
      </c>
      <c r="O212" s="60">
        <f t="shared" si="79"/>
        <v>1</v>
      </c>
      <c r="P212" s="23">
        <v>0</v>
      </c>
      <c r="Q212" s="24">
        <f t="shared" si="78"/>
        <v>0</v>
      </c>
      <c r="R212" s="23">
        <v>0</v>
      </c>
      <c r="S212" s="39">
        <f t="shared" si="80"/>
        <v>0</v>
      </c>
      <c r="T212" s="23">
        <v>0</v>
      </c>
      <c r="U212" s="24">
        <f t="shared" si="85"/>
        <v>0</v>
      </c>
      <c r="V212" s="23">
        <v>4</v>
      </c>
      <c r="W212" s="24">
        <f t="shared" si="86"/>
        <v>0.22222222222222221</v>
      </c>
      <c r="X212" s="23">
        <v>2</v>
      </c>
      <c r="Y212" s="24">
        <f t="shared" si="87"/>
        <v>0.1111111111111111</v>
      </c>
    </row>
    <row r="213" spans="1:60" s="34" customFormat="1" ht="37.5" customHeight="1" thickBot="1" x14ac:dyDescent="0.3">
      <c r="A213" s="87"/>
      <c r="B213" s="125"/>
      <c r="C213" s="25" t="s">
        <v>90</v>
      </c>
      <c r="D213" s="28" t="s">
        <v>122</v>
      </c>
      <c r="E213" s="26">
        <f>E209+E210+E211+E212</f>
        <v>91</v>
      </c>
      <c r="F213" s="26">
        <f>F209+F210+F211+F212</f>
        <v>46</v>
      </c>
      <c r="G213" s="27">
        <f t="shared" si="82"/>
        <v>0.50549450549450547</v>
      </c>
      <c r="H213" s="26">
        <f>H209+H210+H211+H212</f>
        <v>29</v>
      </c>
      <c r="I213" s="27">
        <f t="shared" si="88"/>
        <v>0.63043478260869568</v>
      </c>
      <c r="J213" s="26">
        <f>J209+J210+J211+J212</f>
        <v>17</v>
      </c>
      <c r="K213" s="27">
        <f t="shared" si="89"/>
        <v>0.36956521739130432</v>
      </c>
      <c r="L213" s="26">
        <f>L209+L210+L211+L212</f>
        <v>14</v>
      </c>
      <c r="M213" s="27">
        <f t="shared" si="81"/>
        <v>0.15384615384615385</v>
      </c>
      <c r="N213" s="26">
        <f>N209+N210+N211+N212</f>
        <v>14</v>
      </c>
      <c r="O213" s="63">
        <f t="shared" si="79"/>
        <v>1</v>
      </c>
      <c r="P213" s="26">
        <f>P209+P210+P211+P212</f>
        <v>0</v>
      </c>
      <c r="Q213" s="27">
        <f t="shared" si="78"/>
        <v>0</v>
      </c>
      <c r="R213" s="26">
        <f>R209+R210+R211+R212</f>
        <v>0</v>
      </c>
      <c r="S213" s="37">
        <f t="shared" si="80"/>
        <v>0</v>
      </c>
      <c r="T213" s="26">
        <f>T209+T210+T211+T212</f>
        <v>1</v>
      </c>
      <c r="U213" s="27">
        <f t="shared" si="85"/>
        <v>1.098901098901099E-2</v>
      </c>
      <c r="V213" s="26">
        <f>V209+V210+V211+V212</f>
        <v>27</v>
      </c>
      <c r="W213" s="27">
        <f t="shared" si="86"/>
        <v>0.2967032967032967</v>
      </c>
      <c r="X213" s="26">
        <f>X209+X210+X211+X212</f>
        <v>5</v>
      </c>
      <c r="Y213" s="27">
        <f t="shared" si="87"/>
        <v>5.4945054945054944E-2</v>
      </c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</row>
    <row r="214" spans="1:60" ht="18.75" x14ac:dyDescent="0.25">
      <c r="A214" s="87"/>
      <c r="B214" s="89" t="s">
        <v>76</v>
      </c>
      <c r="C214" s="89"/>
      <c r="D214" s="2" t="s">
        <v>63</v>
      </c>
      <c r="E214" s="5">
        <f>E196+E199+E208</f>
        <v>673</v>
      </c>
      <c r="F214" s="5">
        <f>F196+F199+F208</f>
        <v>520</v>
      </c>
      <c r="G214" s="6">
        <f t="shared" si="82"/>
        <v>0.77265973254086184</v>
      </c>
      <c r="H214" s="5">
        <f>H196+H199+H208</f>
        <v>333</v>
      </c>
      <c r="I214" s="6">
        <f t="shared" si="88"/>
        <v>0.64038461538461533</v>
      </c>
      <c r="J214" s="5">
        <f>J196+J199+J208</f>
        <v>199</v>
      </c>
      <c r="K214" s="6">
        <f t="shared" si="89"/>
        <v>0.38269230769230766</v>
      </c>
      <c r="L214" s="5">
        <f>L196+L199+L208</f>
        <v>48</v>
      </c>
      <c r="M214" s="57">
        <f t="shared" si="81"/>
        <v>7.1322436849925702E-2</v>
      </c>
      <c r="N214" s="5">
        <f>N196+N199+N208</f>
        <v>0</v>
      </c>
      <c r="O214" s="61">
        <f t="shared" si="79"/>
        <v>0</v>
      </c>
      <c r="P214" s="5">
        <f>P196+P199+P208</f>
        <v>48</v>
      </c>
      <c r="Q214" s="6">
        <f t="shared" si="78"/>
        <v>1</v>
      </c>
      <c r="R214" s="5">
        <f>R196+R199+R208</f>
        <v>0</v>
      </c>
      <c r="S214" s="43">
        <f t="shared" si="80"/>
        <v>0</v>
      </c>
      <c r="T214" s="5">
        <f>T196+T199+T208</f>
        <v>35</v>
      </c>
      <c r="U214" s="6">
        <f t="shared" si="85"/>
        <v>5.2005943536404163E-2</v>
      </c>
      <c r="V214" s="5">
        <f>V196+V199+V208</f>
        <v>28</v>
      </c>
      <c r="W214" s="6">
        <f t="shared" si="86"/>
        <v>4.1604754829123326E-2</v>
      </c>
      <c r="X214" s="5">
        <f>X196+X199+X208</f>
        <v>6</v>
      </c>
      <c r="Y214" s="57">
        <f t="shared" si="87"/>
        <v>8.9153046062407128E-3</v>
      </c>
    </row>
    <row r="215" spans="1:60" ht="18.75" x14ac:dyDescent="0.25">
      <c r="A215" s="87"/>
      <c r="B215" s="89"/>
      <c r="C215" s="89"/>
      <c r="D215" s="2" t="s">
        <v>65</v>
      </c>
      <c r="E215" s="5">
        <f>E198</f>
        <v>49</v>
      </c>
      <c r="F215" s="5">
        <f>F198</f>
        <v>36</v>
      </c>
      <c r="G215" s="6">
        <f t="shared" si="82"/>
        <v>0.73469387755102045</v>
      </c>
      <c r="H215" s="5">
        <f>H198</f>
        <v>21</v>
      </c>
      <c r="I215" s="6">
        <f t="shared" si="88"/>
        <v>0.58333333333333337</v>
      </c>
      <c r="J215" s="5">
        <f>J198</f>
        <v>23</v>
      </c>
      <c r="K215" s="6">
        <f t="shared" si="89"/>
        <v>0.63888888888888884</v>
      </c>
      <c r="L215" s="5">
        <f>L198</f>
        <v>0</v>
      </c>
      <c r="M215" s="57">
        <f t="shared" si="81"/>
        <v>0</v>
      </c>
      <c r="N215" s="5">
        <f>N198</f>
        <v>0</v>
      </c>
      <c r="O215" s="61">
        <v>0</v>
      </c>
      <c r="P215" s="5">
        <f>P198</f>
        <v>0</v>
      </c>
      <c r="Q215" s="6">
        <v>0</v>
      </c>
      <c r="R215" s="5">
        <f>R198</f>
        <v>0</v>
      </c>
      <c r="S215" s="43">
        <v>0</v>
      </c>
      <c r="T215" s="5">
        <f>T198</f>
        <v>3</v>
      </c>
      <c r="U215" s="6">
        <f t="shared" si="85"/>
        <v>6.1224489795918366E-2</v>
      </c>
      <c r="V215" s="5">
        <f>V198</f>
        <v>2</v>
      </c>
      <c r="W215" s="6">
        <f t="shared" si="86"/>
        <v>4.0816326530612242E-2</v>
      </c>
      <c r="X215" s="5">
        <f>X198</f>
        <v>0</v>
      </c>
      <c r="Y215" s="57">
        <f t="shared" si="87"/>
        <v>0</v>
      </c>
    </row>
    <row r="216" spans="1:60" ht="18.75" x14ac:dyDescent="0.25">
      <c r="A216" s="87"/>
      <c r="B216" s="89"/>
      <c r="C216" s="89"/>
      <c r="D216" s="2" t="s">
        <v>64</v>
      </c>
      <c r="E216" s="5">
        <f>E197</f>
        <v>25</v>
      </c>
      <c r="F216" s="5">
        <f>F197</f>
        <v>20</v>
      </c>
      <c r="G216" s="6">
        <f t="shared" si="82"/>
        <v>0.8</v>
      </c>
      <c r="H216" s="5">
        <f>H197</f>
        <v>1</v>
      </c>
      <c r="I216" s="6">
        <f t="shared" si="88"/>
        <v>0.05</v>
      </c>
      <c r="J216" s="5">
        <f>J197</f>
        <v>11</v>
      </c>
      <c r="K216" s="6">
        <f t="shared" si="89"/>
        <v>0.55000000000000004</v>
      </c>
      <c r="L216" s="5">
        <f>L197</f>
        <v>0</v>
      </c>
      <c r="M216" s="5">
        <f t="shared" ref="M216" si="90">SUM(M197)</f>
        <v>0</v>
      </c>
      <c r="N216" s="5">
        <f>N197</f>
        <v>0</v>
      </c>
      <c r="O216" s="61">
        <v>0</v>
      </c>
      <c r="P216" s="5">
        <f>P197</f>
        <v>0</v>
      </c>
      <c r="Q216" s="6">
        <v>0</v>
      </c>
      <c r="R216" s="5">
        <f>R197</f>
        <v>0</v>
      </c>
      <c r="S216" s="43">
        <v>0</v>
      </c>
      <c r="T216" s="5">
        <f>T197</f>
        <v>2</v>
      </c>
      <c r="U216" s="6">
        <f t="shared" si="85"/>
        <v>0.08</v>
      </c>
      <c r="V216" s="5">
        <f>V197</f>
        <v>0</v>
      </c>
      <c r="W216" s="6">
        <f t="shared" si="86"/>
        <v>0</v>
      </c>
      <c r="X216" s="5">
        <f>X197</f>
        <v>0</v>
      </c>
      <c r="Y216" s="57">
        <f t="shared" si="87"/>
        <v>0</v>
      </c>
    </row>
    <row r="217" spans="1:60" ht="18.75" x14ac:dyDescent="0.25">
      <c r="A217" s="87"/>
      <c r="B217" s="89"/>
      <c r="C217" s="89"/>
      <c r="D217" s="2" t="s">
        <v>44</v>
      </c>
      <c r="E217" s="5">
        <f>E195+E213</f>
        <v>180</v>
      </c>
      <c r="F217" s="5">
        <f>F195+F213</f>
        <v>63</v>
      </c>
      <c r="G217" s="6">
        <f t="shared" si="82"/>
        <v>0.35</v>
      </c>
      <c r="H217" s="5">
        <f>H195+H213</f>
        <v>39</v>
      </c>
      <c r="I217" s="6">
        <f t="shared" si="88"/>
        <v>0.61904761904761907</v>
      </c>
      <c r="J217" s="5">
        <f>J195+J213</f>
        <v>24</v>
      </c>
      <c r="K217" s="6">
        <f t="shared" si="89"/>
        <v>0.38095238095238093</v>
      </c>
      <c r="L217" s="5">
        <f>L195+L213</f>
        <v>31</v>
      </c>
      <c r="M217" s="57">
        <f t="shared" si="81"/>
        <v>0.17222222222222222</v>
      </c>
      <c r="N217" s="5">
        <f>N195+N213</f>
        <v>31</v>
      </c>
      <c r="O217" s="61">
        <f t="shared" si="79"/>
        <v>1</v>
      </c>
      <c r="P217" s="5">
        <f>P195+P213</f>
        <v>0</v>
      </c>
      <c r="Q217" s="6">
        <f t="shared" si="78"/>
        <v>0</v>
      </c>
      <c r="R217" s="5">
        <f>R195+R213</f>
        <v>0</v>
      </c>
      <c r="S217" s="43">
        <f t="shared" si="80"/>
        <v>0</v>
      </c>
      <c r="T217" s="5">
        <f>T195+T213</f>
        <v>1</v>
      </c>
      <c r="U217" s="6">
        <f t="shared" si="85"/>
        <v>5.5555555555555558E-3</v>
      </c>
      <c r="V217" s="5">
        <f>V195+V213</f>
        <v>81</v>
      </c>
      <c r="W217" s="6">
        <f t="shared" si="86"/>
        <v>0.45</v>
      </c>
      <c r="X217" s="5">
        <f>X195+X213</f>
        <v>5</v>
      </c>
      <c r="Y217" s="57">
        <f t="shared" si="87"/>
        <v>2.7777777777777776E-2</v>
      </c>
    </row>
    <row r="218" spans="1:60" s="34" customFormat="1" ht="29.25" thickBot="1" x14ac:dyDescent="0.3">
      <c r="A218" s="87"/>
      <c r="B218" s="89"/>
      <c r="C218" s="89"/>
      <c r="D218" s="14" t="s">
        <v>123</v>
      </c>
      <c r="E218" s="19">
        <f>E214+E215+E216+E217</f>
        <v>927</v>
      </c>
      <c r="F218" s="19">
        <f>F214+F215+F216+F217</f>
        <v>639</v>
      </c>
      <c r="G218" s="20">
        <f t="shared" si="82"/>
        <v>0.68932038834951459</v>
      </c>
      <c r="H218" s="19">
        <f>H214+H215+H216+H217</f>
        <v>394</v>
      </c>
      <c r="I218" s="20">
        <f t="shared" si="88"/>
        <v>0.61658841940532083</v>
      </c>
      <c r="J218" s="19">
        <f>J214+J215+J216+J217</f>
        <v>257</v>
      </c>
      <c r="K218" s="20">
        <f t="shared" si="89"/>
        <v>0.40219092331768386</v>
      </c>
      <c r="L218" s="19">
        <f>L214+L215+L216+L217</f>
        <v>79</v>
      </c>
      <c r="M218" s="20">
        <f t="shared" si="81"/>
        <v>8.5221143473570654E-2</v>
      </c>
      <c r="N218" s="19">
        <f>N214+N215+N216+N217</f>
        <v>31</v>
      </c>
      <c r="O218" s="61">
        <f t="shared" si="79"/>
        <v>0.39240506329113922</v>
      </c>
      <c r="P218" s="19">
        <f>P214+P215+P216+P217</f>
        <v>48</v>
      </c>
      <c r="Q218" s="20">
        <f t="shared" si="78"/>
        <v>0.60759493670886078</v>
      </c>
      <c r="R218" s="19">
        <f>R214+R215+R216+R217</f>
        <v>0</v>
      </c>
      <c r="S218" s="35">
        <f t="shared" si="80"/>
        <v>0</v>
      </c>
      <c r="T218" s="19">
        <f>T214+T215+T216+T217</f>
        <v>41</v>
      </c>
      <c r="U218" s="20">
        <f t="shared" si="85"/>
        <v>4.4228694714131607E-2</v>
      </c>
      <c r="V218" s="19">
        <f>V214+V215+V216+V217</f>
        <v>111</v>
      </c>
      <c r="W218" s="20">
        <f t="shared" si="86"/>
        <v>0.11974110032362459</v>
      </c>
      <c r="X218" s="19">
        <f>X214+X215+X216+X217</f>
        <v>11</v>
      </c>
      <c r="Y218" s="20">
        <f t="shared" si="87"/>
        <v>1.1866235167206042E-2</v>
      </c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</row>
    <row r="219" spans="1:60" ht="34.5" customHeight="1" x14ac:dyDescent="0.25">
      <c r="A219" s="123"/>
      <c r="B219" s="112" t="s">
        <v>133</v>
      </c>
      <c r="C219" s="112"/>
      <c r="D219" s="22" t="s">
        <v>63</v>
      </c>
      <c r="E219" s="23">
        <f>E4+E13+E34+E52+E54+E64+E102+E115+E130+E133+E150+E158+E170+E196+E199+E208</f>
        <v>2434</v>
      </c>
      <c r="F219" s="23">
        <f>F4+F13+F34+F52+F54+F64+F102+F115+F130+F133+F150+F158+F170+F196+F199+F208</f>
        <v>1658</v>
      </c>
      <c r="G219" s="24">
        <f t="shared" si="82"/>
        <v>0.68118323746918652</v>
      </c>
      <c r="H219" s="23">
        <f>H4+H13+H34+H52+H54+H64+H102+H115+H130+H133+H150+H158+H170+H196+H199+H208</f>
        <v>929</v>
      </c>
      <c r="I219" s="24">
        <f t="shared" si="88"/>
        <v>0.56031363088057906</v>
      </c>
      <c r="J219" s="23">
        <f>J4+J13+J34+J52+J54+J64+J102+J115+J130+J133+J150+J158+J170+J196+J199+J208</f>
        <v>741</v>
      </c>
      <c r="K219" s="24">
        <f t="shared" si="89"/>
        <v>0.44692400482509048</v>
      </c>
      <c r="L219" s="23">
        <f>L4+L13+L34+L52+L54+L64+L102+L115+L130+L133+L150+L158+L170+L196+L199+L208</f>
        <v>677</v>
      </c>
      <c r="M219" s="24">
        <f t="shared" si="81"/>
        <v>0.27814297452752673</v>
      </c>
      <c r="N219" s="23">
        <f>N4+N13+N34+N52+N54+N64+N102+N115+N130+N133+N150+N158+N170+N196+N199+N208</f>
        <v>0</v>
      </c>
      <c r="O219" s="60">
        <f t="shared" si="79"/>
        <v>0</v>
      </c>
      <c r="P219" s="23">
        <f>P4+P13+P34+P52+P54+P64+P102+P115+P130+P133+P150+P158+P170+P196+P199+P208</f>
        <v>677</v>
      </c>
      <c r="Q219" s="24">
        <f t="shared" si="78"/>
        <v>1</v>
      </c>
      <c r="R219" s="23">
        <f>R4+R13+R34+R52+R54+R64+R102+R115+R130+R133+R150+R158+R170+R196+R199+R208</f>
        <v>0</v>
      </c>
      <c r="S219" s="39">
        <f t="shared" si="80"/>
        <v>0</v>
      </c>
      <c r="T219" s="23">
        <f>T4+T13+T34+T52+T54+T64+T102+T115+T130+T133+T150+T158+T170+T196+T199+T208</f>
        <v>52</v>
      </c>
      <c r="U219" s="24">
        <f t="shared" si="85"/>
        <v>2.1364009860312245E-2</v>
      </c>
      <c r="V219" s="23">
        <f>V4+V13+V34+V52+V54+V64+V102+V115+V130+V133+V150+V158+V170+V196+V199+V208</f>
        <v>42</v>
      </c>
      <c r="W219" s="24">
        <f t="shared" si="86"/>
        <v>1.7255546425636811E-2</v>
      </c>
      <c r="X219" s="23">
        <f>X4+X13+X34+X52+X54+X64+X102+X115+X130+X133+X150+X158+X170+X196+X199+X208</f>
        <v>22</v>
      </c>
      <c r="Y219" s="24">
        <f t="shared" si="87"/>
        <v>9.0386195562859491E-3</v>
      </c>
    </row>
    <row r="220" spans="1:60" ht="31.5" customHeight="1" x14ac:dyDescent="0.25">
      <c r="A220" s="123"/>
      <c r="B220" s="112"/>
      <c r="C220" s="112"/>
      <c r="D220" s="22" t="s">
        <v>64</v>
      </c>
      <c r="E220" s="23">
        <f>E5+E14+E36+E53+E65+E103+E116+E131+E134+E151+E159+E171+E197</f>
        <v>628</v>
      </c>
      <c r="F220" s="23">
        <f>F5+F14+F36+F53+F65+F103+F116+F131+F134+F151+F159+F171+F197</f>
        <v>509</v>
      </c>
      <c r="G220" s="24">
        <f t="shared" si="82"/>
        <v>0.81050955414012738</v>
      </c>
      <c r="H220" s="23">
        <f>H5+H14+H36+H53+H65+H103+H116+H131+H134+H151+H159+H171+H197</f>
        <v>318</v>
      </c>
      <c r="I220" s="24">
        <f t="shared" si="88"/>
        <v>0.62475442043222007</v>
      </c>
      <c r="J220" s="23">
        <f>J5+J14+J36+J53+J65+J103+J116+J131+J134+J151+J159+J171+J197</f>
        <v>182</v>
      </c>
      <c r="K220" s="24">
        <f t="shared" si="89"/>
        <v>0.35756385068762281</v>
      </c>
      <c r="L220" s="23">
        <f>L5+L14+L36+L53+L65+L103+L116+L131+L134+L151+L159+L171+L197</f>
        <v>78</v>
      </c>
      <c r="M220" s="24">
        <f t="shared" si="81"/>
        <v>0.12420382165605096</v>
      </c>
      <c r="N220" s="23">
        <f>N5+N14+N36+N53+N65+N103+N116+N131+N134+N151+N159+N171+N197</f>
        <v>0</v>
      </c>
      <c r="O220" s="60">
        <f t="shared" si="79"/>
        <v>0</v>
      </c>
      <c r="P220" s="23">
        <f>P5+P14+P36+P53+P65+P103+P116+P131+P134+P151+P159+P171+P197</f>
        <v>1</v>
      </c>
      <c r="Q220" s="24">
        <f t="shared" si="78"/>
        <v>1.282051282051282E-2</v>
      </c>
      <c r="R220" s="23">
        <f>R5+R14+R36+R53+R65+R103+R116+R131+R134+R151+R159+R171+R197</f>
        <v>77</v>
      </c>
      <c r="S220" s="39">
        <f t="shared" si="80"/>
        <v>0.98717948717948723</v>
      </c>
      <c r="T220" s="23">
        <f>T5+T14+T36+T53+T65+T103+T116+T131+T134+T151+T159+T171+T197</f>
        <v>6</v>
      </c>
      <c r="U220" s="24">
        <f t="shared" si="85"/>
        <v>9.5541401273885346E-3</v>
      </c>
      <c r="V220" s="23">
        <f>V5+V14+V36+V53+V65+V103+V116+V131+V134+V151+V159+V171+V197</f>
        <v>9</v>
      </c>
      <c r="W220" s="24">
        <f t="shared" si="86"/>
        <v>1.4331210191082803E-2</v>
      </c>
      <c r="X220" s="23">
        <f>X5+X14+X36+X53+X65+X103+X116+X131+X134+X151+X159+X171+X197</f>
        <v>4</v>
      </c>
      <c r="Y220" s="24">
        <f t="shared" si="87"/>
        <v>6.369426751592357E-3</v>
      </c>
    </row>
    <row r="221" spans="1:60" ht="40.5" customHeight="1" x14ac:dyDescent="0.25">
      <c r="A221" s="123"/>
      <c r="B221" s="112"/>
      <c r="C221" s="112"/>
      <c r="D221" s="22" t="s">
        <v>65</v>
      </c>
      <c r="E221" s="23">
        <f>E35+E104+E117+E152+E160+E172+E198</f>
        <v>469</v>
      </c>
      <c r="F221" s="23">
        <f>F35+F104+F117+F152+F160+F172+F198</f>
        <v>378</v>
      </c>
      <c r="G221" s="24">
        <f t="shared" si="82"/>
        <v>0.80597014925373134</v>
      </c>
      <c r="H221" s="23">
        <f>H35+H104+H117+H152+H160+H172+H198</f>
        <v>203</v>
      </c>
      <c r="I221" s="24">
        <f t="shared" si="88"/>
        <v>0.53703703703703709</v>
      </c>
      <c r="J221" s="23">
        <f>J35+J104+J117+J152+J160+J172+J198</f>
        <v>184</v>
      </c>
      <c r="K221" s="24">
        <f t="shared" si="89"/>
        <v>0.48677248677248675</v>
      </c>
      <c r="L221" s="23">
        <f>L35+L104+L117+L152+L160+L172+L198</f>
        <v>18</v>
      </c>
      <c r="M221" s="24">
        <f t="shared" si="81"/>
        <v>3.8379530916844352E-2</v>
      </c>
      <c r="N221" s="23">
        <f>N35+N104+N117+N152+N160+N172+N198</f>
        <v>1</v>
      </c>
      <c r="O221" s="60">
        <f t="shared" si="79"/>
        <v>5.5555555555555552E-2</v>
      </c>
      <c r="P221" s="23">
        <f>P35+P104+P117+P152+P160+P172+P198</f>
        <v>0</v>
      </c>
      <c r="Q221" s="24">
        <f t="shared" si="78"/>
        <v>0</v>
      </c>
      <c r="R221" s="23">
        <f>R35+R104+R117+R152+R160+R172+R198</f>
        <v>17</v>
      </c>
      <c r="S221" s="39">
        <f t="shared" si="80"/>
        <v>0.94444444444444442</v>
      </c>
      <c r="T221" s="23">
        <f>T35+T104+T117+T152+T160+T172+T198</f>
        <v>6</v>
      </c>
      <c r="U221" s="24">
        <f t="shared" si="85"/>
        <v>1.279317697228145E-2</v>
      </c>
      <c r="V221" s="23">
        <f>V35+V104+V117+V152+V160+V172+V198</f>
        <v>13</v>
      </c>
      <c r="W221" s="24">
        <f t="shared" si="86"/>
        <v>2.7718550106609809E-2</v>
      </c>
      <c r="X221" s="23">
        <f>X35+X104+X117+X152+X160+X172+X198</f>
        <v>2</v>
      </c>
      <c r="Y221" s="24">
        <f t="shared" si="87"/>
        <v>4.2643923240938165E-3</v>
      </c>
    </row>
    <row r="222" spans="1:60" ht="37.5" customHeight="1" x14ac:dyDescent="0.25">
      <c r="A222" s="123"/>
      <c r="B222" s="112"/>
      <c r="C222" s="112"/>
      <c r="D222" s="22" t="s">
        <v>44</v>
      </c>
      <c r="E222" s="23">
        <f>E105+E173+E195+E213</f>
        <v>556</v>
      </c>
      <c r="F222" s="23">
        <f>F105+F173+F195+F213</f>
        <v>218</v>
      </c>
      <c r="G222" s="24">
        <f t="shared" si="82"/>
        <v>0.3920863309352518</v>
      </c>
      <c r="H222" s="23">
        <f>H105+H173+H195+H213</f>
        <v>103</v>
      </c>
      <c r="I222" s="24">
        <f t="shared" si="88"/>
        <v>0.47247706422018348</v>
      </c>
      <c r="J222" s="23">
        <f>J105+J173+J195+J213</f>
        <v>115</v>
      </c>
      <c r="K222" s="24">
        <f t="shared" si="89"/>
        <v>0.52752293577981646</v>
      </c>
      <c r="L222" s="23">
        <f>L105+L173+L195+L213</f>
        <v>172</v>
      </c>
      <c r="M222" s="24">
        <f t="shared" si="81"/>
        <v>0.30935251798561153</v>
      </c>
      <c r="N222" s="23">
        <f>N105+N173+N195+N213</f>
        <v>172</v>
      </c>
      <c r="O222" s="60">
        <f t="shared" si="79"/>
        <v>1</v>
      </c>
      <c r="P222" s="23">
        <f>P105+P173+P195+P213</f>
        <v>0</v>
      </c>
      <c r="Q222" s="24">
        <f t="shared" si="78"/>
        <v>0</v>
      </c>
      <c r="R222" s="23">
        <f>R105+R173+R195+R213</f>
        <v>0</v>
      </c>
      <c r="S222" s="39">
        <f t="shared" si="80"/>
        <v>0</v>
      </c>
      <c r="T222" s="23">
        <f>T105+T173+T195+T213</f>
        <v>3</v>
      </c>
      <c r="U222" s="24">
        <f t="shared" si="85"/>
        <v>5.3956834532374104E-3</v>
      </c>
      <c r="V222" s="23">
        <f>V105+V173+V195+V213</f>
        <v>102</v>
      </c>
      <c r="W222" s="24">
        <f t="shared" si="86"/>
        <v>0.18345323741007194</v>
      </c>
      <c r="X222" s="23">
        <f>X105+X173+X195+X213</f>
        <v>16</v>
      </c>
      <c r="Y222" s="24">
        <f t="shared" si="87"/>
        <v>2.8776978417266189E-2</v>
      </c>
    </row>
    <row r="223" spans="1:60" s="34" customFormat="1" ht="30.75" customHeight="1" thickBot="1" x14ac:dyDescent="0.3">
      <c r="A223" s="123"/>
      <c r="B223" s="112"/>
      <c r="C223" s="112"/>
      <c r="D223" s="54" t="s">
        <v>66</v>
      </c>
      <c r="E223" s="26">
        <f>E219+E220+E221+E222</f>
        <v>4087</v>
      </c>
      <c r="F223" s="26">
        <f>F219+F220+F221+F222</f>
        <v>2763</v>
      </c>
      <c r="G223" s="27">
        <f t="shared" si="82"/>
        <v>0.67604599951064348</v>
      </c>
      <c r="H223" s="26">
        <f>H219+H220+H221+H222</f>
        <v>1553</v>
      </c>
      <c r="I223" s="27">
        <f t="shared" si="88"/>
        <v>0.56207021353601161</v>
      </c>
      <c r="J223" s="26">
        <f>J219+J220+J221+J222</f>
        <v>1222</v>
      </c>
      <c r="K223" s="27">
        <f t="shared" si="89"/>
        <v>0.44227289178429241</v>
      </c>
      <c r="L223" s="26">
        <f>L219+L220+L221+L222</f>
        <v>945</v>
      </c>
      <c r="M223" s="27">
        <f t="shared" si="81"/>
        <v>0.23122094445803767</v>
      </c>
      <c r="N223" s="26">
        <f>N219+N220+N221+N222</f>
        <v>173</v>
      </c>
      <c r="O223" s="27">
        <f>N223/L223</f>
        <v>0.18306878306878308</v>
      </c>
      <c r="P223" s="26">
        <f>P219+P220+P221+P222</f>
        <v>678</v>
      </c>
      <c r="Q223" s="27">
        <f t="shared" si="78"/>
        <v>0.71746031746031746</v>
      </c>
      <c r="R223" s="26">
        <f>R219+R220+R221+R222</f>
        <v>94</v>
      </c>
      <c r="S223" s="37">
        <f t="shared" si="80"/>
        <v>9.9470899470899474E-2</v>
      </c>
      <c r="T223" s="26">
        <f>T219+T220+T221+T222</f>
        <v>67</v>
      </c>
      <c r="U223" s="27">
        <f t="shared" si="85"/>
        <v>1.6393442622950821E-2</v>
      </c>
      <c r="V223" s="26">
        <f>V219+V220+V221+V222</f>
        <v>166</v>
      </c>
      <c r="W223" s="27">
        <f t="shared" si="86"/>
        <v>4.0616589185221437E-2</v>
      </c>
      <c r="X223" s="26">
        <f>X219+X220+X221+X222</f>
        <v>44</v>
      </c>
      <c r="Y223" s="27">
        <f t="shared" si="87"/>
        <v>1.0765842916564718E-2</v>
      </c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</row>
    <row r="224" spans="1:60" x14ac:dyDescent="0.25">
      <c r="D224" s="15"/>
      <c r="F224"/>
      <c r="G224"/>
      <c r="H224"/>
      <c r="I224"/>
      <c r="J224"/>
      <c r="K224"/>
      <c r="L224" s="1"/>
      <c r="M224" s="1"/>
      <c r="N224"/>
      <c r="O224"/>
      <c r="P224"/>
      <c r="Q224" s="80"/>
      <c r="R224"/>
      <c r="S224"/>
      <c r="T224"/>
      <c r="U224"/>
      <c r="V224"/>
      <c r="W224"/>
      <c r="X224"/>
    </row>
    <row r="225" spans="2:25" x14ac:dyDescent="0.25">
      <c r="D225" s="15"/>
      <c r="F225"/>
      <c r="G225"/>
      <c r="H225"/>
      <c r="I225"/>
      <c r="J225"/>
      <c r="K225"/>
      <c r="L225" s="1"/>
      <c r="M225" s="1"/>
      <c r="N225"/>
      <c r="O225" s="1"/>
      <c r="P225"/>
      <c r="Q225" s="81"/>
      <c r="R225"/>
      <c r="S225" s="1"/>
      <c r="T225"/>
      <c r="U225"/>
      <c r="V225"/>
      <c r="W225"/>
      <c r="X225"/>
    </row>
    <row r="226" spans="2:25" x14ac:dyDescent="0.25">
      <c r="D226" s="15"/>
      <c r="F226"/>
      <c r="G226"/>
      <c r="H226"/>
      <c r="I226"/>
      <c r="J226"/>
      <c r="K226"/>
      <c r="L226" s="16"/>
      <c r="M226" s="16"/>
      <c r="N226" s="16"/>
      <c r="O226" s="16"/>
      <c r="P226" s="16"/>
      <c r="Q226" s="82"/>
      <c r="R226" s="16"/>
      <c r="S226" s="16"/>
      <c r="T226"/>
      <c r="U226"/>
      <c r="V226"/>
      <c r="W226"/>
      <c r="X226"/>
      <c r="Y226" s="9"/>
    </row>
    <row r="227" spans="2:25" x14ac:dyDescent="0.25">
      <c r="D227" s="15"/>
      <c r="F227"/>
      <c r="G227"/>
      <c r="H227"/>
      <c r="I227"/>
      <c r="J227"/>
      <c r="K227"/>
      <c r="L227" s="16"/>
      <c r="M227" s="16"/>
      <c r="N227"/>
      <c r="O227"/>
      <c r="P227"/>
      <c r="Q227" s="80"/>
      <c r="R227"/>
      <c r="S227"/>
      <c r="T227"/>
      <c r="U227"/>
      <c r="V227"/>
      <c r="W227"/>
      <c r="X227"/>
      <c r="Y227" s="9"/>
    </row>
    <row r="228" spans="2:25" x14ac:dyDescent="0.25">
      <c r="D228" s="45"/>
      <c r="E228" s="46"/>
      <c r="F228" s="47"/>
      <c r="G228" s="48"/>
      <c r="I228" s="9"/>
      <c r="K228" s="9"/>
      <c r="L228" s="9"/>
      <c r="M228" s="9"/>
      <c r="O228" s="49"/>
      <c r="Q228" s="83"/>
      <c r="S228" s="9"/>
      <c r="U228" s="9"/>
      <c r="W228" s="9"/>
    </row>
    <row r="229" spans="2:25" x14ac:dyDescent="0.25">
      <c r="C229" s="50"/>
      <c r="D229" s="51"/>
      <c r="E229" s="46"/>
      <c r="F229" s="47"/>
      <c r="G229" s="48"/>
      <c r="I229" s="9"/>
      <c r="K229" s="9"/>
      <c r="L229" s="9"/>
      <c r="M229" s="9"/>
      <c r="O229" s="49"/>
      <c r="Q229" s="83"/>
      <c r="S229" s="9"/>
      <c r="U229" s="9"/>
      <c r="W229" s="9"/>
    </row>
    <row r="230" spans="2:25" ht="18" customHeight="1" x14ac:dyDescent="0.25">
      <c r="B230" s="12"/>
      <c r="C230" s="66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7"/>
      <c r="P230" s="30"/>
      <c r="Q230" s="83"/>
      <c r="S230" s="9"/>
      <c r="U230" s="9"/>
      <c r="W230" s="9"/>
    </row>
    <row r="231" spans="2:25" ht="60.6" customHeight="1" x14ac:dyDescent="0.25">
      <c r="C231" s="66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7"/>
      <c r="P231" s="17"/>
      <c r="Q231" s="83"/>
      <c r="S231" s="9"/>
      <c r="U231" s="9"/>
      <c r="W231" s="9"/>
    </row>
    <row r="232" spans="2:25" ht="40.5" customHeight="1" x14ac:dyDescent="0.25">
      <c r="B232"/>
      <c r="C232" s="66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49"/>
      <c r="Q232" s="83"/>
      <c r="S232" s="9"/>
      <c r="U232" s="9"/>
      <c r="W232" s="9"/>
    </row>
    <row r="233" spans="2:25" ht="73.900000000000006" customHeight="1" x14ac:dyDescent="0.25">
      <c r="B233" s="31"/>
      <c r="C233" s="66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49"/>
      <c r="Q233" s="83"/>
      <c r="S233" s="9"/>
      <c r="U233" s="9"/>
      <c r="W233" s="9"/>
    </row>
    <row r="234" spans="2:25" ht="51.75" customHeight="1" x14ac:dyDescent="0.25">
      <c r="B234" s="31"/>
      <c r="C234" s="66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</row>
    <row r="235" spans="2:25" ht="54" customHeight="1" x14ac:dyDescent="0.25">
      <c r="B235" s="31"/>
      <c r="C235" s="66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</row>
    <row r="236" spans="2:25" ht="52.5" customHeight="1" x14ac:dyDescent="0.25">
      <c r="B236" s="31"/>
      <c r="C236" s="66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</row>
    <row r="237" spans="2:25" ht="46.5" customHeight="1" x14ac:dyDescent="0.25">
      <c r="B237" s="31"/>
      <c r="C237" s="66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49"/>
      <c r="Q237" s="83"/>
      <c r="S237" s="9"/>
      <c r="U237" s="9"/>
      <c r="W237" s="9"/>
    </row>
    <row r="238" spans="2:25" x14ac:dyDescent="0.25">
      <c r="D238" s="118"/>
      <c r="E238" s="119"/>
      <c r="F238" s="120"/>
      <c r="G238" s="121"/>
      <c r="H238" s="120"/>
      <c r="I238" s="121"/>
      <c r="J238" s="120"/>
      <c r="K238" s="121"/>
      <c r="L238" s="121"/>
      <c r="M238" s="121"/>
      <c r="N238" s="122"/>
      <c r="O238" s="49"/>
      <c r="Q238" s="83"/>
      <c r="S238" s="9"/>
      <c r="U238" s="9"/>
      <c r="W238" s="9"/>
    </row>
    <row r="239" spans="2:25" ht="53.25" customHeight="1" x14ac:dyDescent="0.25">
      <c r="B239" s="31"/>
      <c r="C239" s="66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49"/>
      <c r="Q239" s="83"/>
      <c r="S239" s="9"/>
      <c r="U239" s="9"/>
      <c r="W239" s="9"/>
    </row>
    <row r="240" spans="2:25" ht="18.75" x14ac:dyDescent="0.25">
      <c r="C240" s="66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49"/>
      <c r="Q240" s="83"/>
      <c r="S240" s="9"/>
      <c r="U240" s="9"/>
      <c r="W240" s="9"/>
    </row>
    <row r="256" spans="4:4" x14ac:dyDescent="0.25">
      <c r="D256" s="29"/>
    </row>
    <row r="257" spans="4:8" x14ac:dyDescent="0.25">
      <c r="D257"/>
    </row>
    <row r="258" spans="4:8" x14ac:dyDescent="0.25">
      <c r="D258"/>
    </row>
    <row r="271" spans="4:8" x14ac:dyDescent="0.25">
      <c r="H271"/>
    </row>
    <row r="272" spans="4:8" x14ac:dyDescent="0.25">
      <c r="H272" s="29"/>
    </row>
  </sheetData>
  <autoFilter ref="A1:Y223">
    <filterColumn colId="5" showButton="0"/>
    <filterColumn colId="7" showButton="0"/>
    <filterColumn colId="9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</autoFilter>
  <mergeCells count="110">
    <mergeCell ref="A55:A65"/>
    <mergeCell ref="A132:A134"/>
    <mergeCell ref="C101:C105"/>
    <mergeCell ref="C86:C88"/>
    <mergeCell ref="D235:N235"/>
    <mergeCell ref="D236:N236"/>
    <mergeCell ref="D232:N232"/>
    <mergeCell ref="D233:N233"/>
    <mergeCell ref="A219:A223"/>
    <mergeCell ref="A174:A198"/>
    <mergeCell ref="A199:A203"/>
    <mergeCell ref="A204:A208"/>
    <mergeCell ref="A209:A213"/>
    <mergeCell ref="A214:A218"/>
    <mergeCell ref="D230:N230"/>
    <mergeCell ref="D231:N231"/>
    <mergeCell ref="D234:N234"/>
    <mergeCell ref="B174:B198"/>
    <mergeCell ref="B199:B203"/>
    <mergeCell ref="B204:B208"/>
    <mergeCell ref="B209:B213"/>
    <mergeCell ref="C194:C198"/>
    <mergeCell ref="B214:C218"/>
    <mergeCell ref="C178:C179"/>
    <mergeCell ref="C9:C11"/>
    <mergeCell ref="D240:N240"/>
    <mergeCell ref="B219:C223"/>
    <mergeCell ref="D239:N239"/>
    <mergeCell ref="O234:W236"/>
    <mergeCell ref="C78:C79"/>
    <mergeCell ref="C72:C74"/>
    <mergeCell ref="C12:C14"/>
    <mergeCell ref="A37:A53"/>
    <mergeCell ref="B37:B53"/>
    <mergeCell ref="C174:C176"/>
    <mergeCell ref="B118:B131"/>
    <mergeCell ref="A118:A131"/>
    <mergeCell ref="C26:C28"/>
    <mergeCell ref="C37:C39"/>
    <mergeCell ref="D237:N237"/>
    <mergeCell ref="D238:N238"/>
    <mergeCell ref="B15:B36"/>
    <mergeCell ref="C15:C17"/>
    <mergeCell ref="C48:C50"/>
    <mergeCell ref="C51:C53"/>
    <mergeCell ref="A135:A152"/>
    <mergeCell ref="C129:C131"/>
    <mergeCell ref="C120:C122"/>
    <mergeCell ref="B66:B105"/>
    <mergeCell ref="C69:C71"/>
    <mergeCell ref="C63:C65"/>
    <mergeCell ref="C80:C82"/>
    <mergeCell ref="C83:C85"/>
    <mergeCell ref="A66:A105"/>
    <mergeCell ref="C75:C77"/>
    <mergeCell ref="A15:A36"/>
    <mergeCell ref="X1:Y1"/>
    <mergeCell ref="C1:C2"/>
    <mergeCell ref="D1:D2"/>
    <mergeCell ref="E1:E2"/>
    <mergeCell ref="R1:S1"/>
    <mergeCell ref="H1:I1"/>
    <mergeCell ref="J1:K1"/>
    <mergeCell ref="T1:U1"/>
    <mergeCell ref="F1:G1"/>
    <mergeCell ref="L1:M1"/>
    <mergeCell ref="B1:B2"/>
    <mergeCell ref="P1:Q1"/>
    <mergeCell ref="V1:W1"/>
    <mergeCell ref="B3:B5"/>
    <mergeCell ref="B6:B14"/>
    <mergeCell ref="C6:C8"/>
    <mergeCell ref="B161:B173"/>
    <mergeCell ref="B106:B117"/>
    <mergeCell ref="C106:C108"/>
    <mergeCell ref="C149:C152"/>
    <mergeCell ref="B135:B152"/>
    <mergeCell ref="C135:C137"/>
    <mergeCell ref="C138:C140"/>
    <mergeCell ref="C141:C143"/>
    <mergeCell ref="C144:C146"/>
    <mergeCell ref="C123:C125"/>
    <mergeCell ref="C126:C128"/>
    <mergeCell ref="C109:C111"/>
    <mergeCell ref="B132:B134"/>
    <mergeCell ref="C132:C134"/>
    <mergeCell ref="A1:A2"/>
    <mergeCell ref="N1:O1"/>
    <mergeCell ref="A161:A173"/>
    <mergeCell ref="C157:C160"/>
    <mergeCell ref="B153:B160"/>
    <mergeCell ref="A153:A160"/>
    <mergeCell ref="C153:C155"/>
    <mergeCell ref="C161:C163"/>
    <mergeCell ref="B55:B65"/>
    <mergeCell ref="C33:C36"/>
    <mergeCell ref="C40:C42"/>
    <mergeCell ref="C44:C46"/>
    <mergeCell ref="C18:C20"/>
    <mergeCell ref="C21:C23"/>
    <mergeCell ref="C55:C57"/>
    <mergeCell ref="A106:A117"/>
    <mergeCell ref="C66:C68"/>
    <mergeCell ref="C58:C60"/>
    <mergeCell ref="C29:C31"/>
    <mergeCell ref="C114:C117"/>
    <mergeCell ref="A3:A5"/>
    <mergeCell ref="C3:C5"/>
    <mergeCell ref="A6:A14"/>
    <mergeCell ref="C169:C1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по мониторингу</vt:lpstr>
      <vt:lpstr>'Таблица по мониторингу'!_ftn1</vt:lpstr>
      <vt:lpstr>'Таблица по мониторингу'!_ftnref1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2023-05-22T09:47:40Z</dcterms:modified>
</cp:coreProperties>
</file>